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kbudziszewska\Desktop\"/>
    </mc:Choice>
  </mc:AlternateContent>
  <xr:revisionPtr revIDLastSave="0" documentId="13_ncr:1_{AEF8BB42-F241-4D76-AF87-D65F5589666D}" xr6:coauthVersionLast="47" xr6:coauthVersionMax="47" xr10:uidLastSave="{00000000-0000-0000-0000-000000000000}"/>
  <bookViews>
    <workbookView xWindow="2685" yWindow="2685" windowWidth="21630" windowHeight="11385" activeTab="1" xr2:uid="{00000000-000D-0000-FFFF-FFFF00000000}"/>
  </bookViews>
  <sheets>
    <sheet name="ZAŁ.Nr1" sheetId="2" r:id="rId1"/>
    <sheet name="ZAŁ.Nr2" sheetId="3" r:id="rId2"/>
    <sheet name="Arkusz1" sheetId="1" r:id="rId3"/>
  </sheets>
  <definedNames>
    <definedName name="_xlnm._FilterDatabase" localSheetId="0" hidden="1">ZAŁ.Nr1!$A$10:$L$40</definedName>
    <definedName name="_xlnm.Print_Area" localSheetId="0">ZAŁ.Nr1!$A$1:$H$71</definedName>
    <definedName name="_xlnm.Print_Titles" localSheetId="0">ZAŁ.Nr1!$7:$9</definedName>
    <definedName name="_xlnm.Print_Titles" localSheetId="1">ZAŁ.Nr2!$56:$56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2" i="3" l="1"/>
  <c r="F135" i="3"/>
  <c r="F83" i="3"/>
  <c r="F67" i="3"/>
  <c r="F160" i="3" s="1"/>
  <c r="F51" i="3"/>
  <c r="F47" i="3"/>
  <c r="F46" i="3"/>
  <c r="F45" i="3"/>
  <c r="F44" i="3"/>
  <c r="F42" i="3"/>
  <c r="F41" i="3"/>
  <c r="F39" i="3"/>
  <c r="F38" i="3"/>
  <c r="F36" i="3" s="1"/>
  <c r="F37" i="3"/>
  <c r="F34" i="3"/>
  <c r="F30" i="3"/>
  <c r="F28" i="3"/>
  <c r="F26" i="3"/>
  <c r="F19" i="3"/>
  <c r="F17" i="3"/>
  <c r="F15" i="3"/>
  <c r="H70" i="2"/>
  <c r="G69" i="2"/>
  <c r="F69" i="2"/>
  <c r="H69" i="2" s="1"/>
  <c r="H68" i="2"/>
  <c r="G67" i="2"/>
  <c r="F67" i="2"/>
  <c r="H67" i="2" s="1"/>
  <c r="G66" i="2"/>
  <c r="G65" i="2" s="1"/>
  <c r="G64" i="2" s="1"/>
  <c r="H63" i="2"/>
  <c r="H62" i="2"/>
  <c r="H61" i="2"/>
  <c r="G60" i="2"/>
  <c r="F60" i="2"/>
  <c r="H60" i="2" s="1"/>
  <c r="I59" i="2"/>
  <c r="G59" i="2"/>
  <c r="F59" i="2"/>
  <c r="H59" i="2" s="1"/>
  <c r="H58" i="2"/>
  <c r="H57" i="2"/>
  <c r="H56" i="2"/>
  <c r="H55" i="2"/>
  <c r="H54" i="2"/>
  <c r="G54" i="2"/>
  <c r="F54" i="2"/>
  <c r="F53" i="2" s="1"/>
  <c r="H53" i="2" s="1"/>
  <c r="G53" i="2"/>
  <c r="H50" i="2"/>
  <c r="H49" i="2"/>
  <c r="H48" i="2"/>
  <c r="H47" i="2"/>
  <c r="H46" i="2"/>
  <c r="H45" i="2"/>
  <c r="H44" i="2"/>
  <c r="H43" i="2"/>
  <c r="G42" i="2"/>
  <c r="G41" i="2" s="1"/>
  <c r="G40" i="2" s="1"/>
  <c r="G38" i="2" s="1"/>
  <c r="F42" i="2"/>
  <c r="H42" i="2" s="1"/>
  <c r="H37" i="2"/>
  <c r="H36" i="2"/>
  <c r="H35" i="2"/>
  <c r="G34" i="2"/>
  <c r="G33" i="2" s="1"/>
  <c r="G32" i="2" s="1"/>
  <c r="F34" i="2"/>
  <c r="H34" i="2" s="1"/>
  <c r="H31" i="2"/>
  <c r="H30" i="2"/>
  <c r="G29" i="2"/>
  <c r="F29" i="2"/>
  <c r="H29" i="2" s="1"/>
  <c r="H28" i="2"/>
  <c r="H27" i="2"/>
  <c r="G26" i="2"/>
  <c r="G25" i="2" s="1"/>
  <c r="G24" i="2" s="1"/>
  <c r="G23" i="2" s="1"/>
  <c r="F26" i="2"/>
  <c r="H26" i="2" s="1"/>
  <c r="H21" i="2"/>
  <c r="G20" i="2"/>
  <c r="G19" i="2" s="1"/>
  <c r="F20" i="2"/>
  <c r="F19" i="2"/>
  <c r="H16" i="2"/>
  <c r="G15" i="2"/>
  <c r="G14" i="2" s="1"/>
  <c r="G13" i="2" s="1"/>
  <c r="G11" i="2" s="1"/>
  <c r="G10" i="2" s="1"/>
  <c r="F15" i="2"/>
  <c r="H15" i="2" s="1"/>
  <c r="F54" i="3" l="1"/>
  <c r="F161" i="3"/>
  <c r="H19" i="2"/>
  <c r="G22" i="2"/>
  <c r="F14" i="2"/>
  <c r="H20" i="2"/>
  <c r="F33" i="2"/>
  <c r="F41" i="2"/>
  <c r="F66" i="2"/>
  <c r="F25" i="2"/>
  <c r="H66" i="2" l="1"/>
  <c r="F65" i="2"/>
  <c r="H25" i="2"/>
  <c r="F24" i="2"/>
  <c r="H14" i="2"/>
  <c r="F13" i="2"/>
  <c r="H41" i="2"/>
  <c r="F40" i="2"/>
  <c r="H33" i="2"/>
  <c r="F32" i="2"/>
  <c r="H32" i="2" s="1"/>
  <c r="F38" i="2" l="1"/>
  <c r="H40" i="2"/>
  <c r="F23" i="2"/>
  <c r="H24" i="2"/>
  <c r="F11" i="2"/>
  <c r="H13" i="2"/>
  <c r="F64" i="2"/>
  <c r="H64" i="2" s="1"/>
  <c r="H65" i="2"/>
  <c r="F22" i="2" l="1"/>
  <c r="H23" i="2"/>
  <c r="I11" i="2"/>
  <c r="H11" i="2"/>
  <c r="F10" i="2"/>
  <c r="H38" i="2"/>
  <c r="I38" i="2"/>
  <c r="I10" i="2" l="1"/>
  <c r="H10" i="2"/>
  <c r="I22" i="2"/>
  <c r="H22" i="2"/>
  <c r="M8" i="2" l="1"/>
  <c r="K8" i="2"/>
</calcChain>
</file>

<file path=xl/sharedStrings.xml><?xml version="1.0" encoding="utf-8"?>
<sst xmlns="http://schemas.openxmlformats.org/spreadsheetml/2006/main" count="268" uniqueCount="187">
  <si>
    <t>Załącznik Nr 1</t>
  </si>
  <si>
    <t>PREZYDENTA MIASTA WŁOCŁAWEK</t>
  </si>
  <si>
    <t>Zmiany w budżecie miasta Włocławek na 2024 rok</t>
  </si>
  <si>
    <t>w złotych</t>
  </si>
  <si>
    <t>Plan</t>
  </si>
  <si>
    <t>nadwyżka:</t>
  </si>
  <si>
    <t>deficyt:</t>
  </si>
  <si>
    <t>Dz.</t>
  </si>
  <si>
    <t>Rozdz.</t>
  </si>
  <si>
    <t>§</t>
  </si>
  <si>
    <t>T r e ś ć</t>
  </si>
  <si>
    <t>przed zmianą</t>
  </si>
  <si>
    <t>zwiększyć</t>
  </si>
  <si>
    <t>zmniejszyć</t>
  </si>
  <si>
    <t>po zmianach</t>
  </si>
  <si>
    <t>DOCHODY OGÓŁEM:</t>
  </si>
  <si>
    <t>Dochody na zadania zlecone:</t>
  </si>
  <si>
    <t>Urzędy naczelnych organów władzy państwowej,</t>
  </si>
  <si>
    <t>kontroli i ochrony prawa oraz sądownictwa</t>
  </si>
  <si>
    <t>Wybory do Sejmu i Senatu</t>
  </si>
  <si>
    <t>Organ</t>
  </si>
  <si>
    <t>2010</t>
  </si>
  <si>
    <t xml:space="preserve">dotacje celowe otrzymane z budżetu państwa na realizację zadań bieżących z zakresu administracji rządowej oraz innych zadań zleconych gminie (związkom gmin, związkom powiatowo-gminnym) ustawami </t>
  </si>
  <si>
    <t xml:space="preserve">Wybory do rad gmin, rad powiatów i sejmików </t>
  </si>
  <si>
    <t>województw, wybory wójtów, burmistrzów i prezydentów</t>
  </si>
  <si>
    <t>miast oraz referenda gminne, powiatowe i wojewódzkie</t>
  </si>
  <si>
    <t>WYDATKI OGÓŁEM:</t>
  </si>
  <si>
    <t>Wydatki na zadania własne:</t>
  </si>
  <si>
    <t>851</t>
  </si>
  <si>
    <t>Ochrona zdrowia</t>
  </si>
  <si>
    <t>Przeciwdziałanie alkoholizmowi</t>
  </si>
  <si>
    <t>Wydział Polityki Społecznej i Zdrowia Publicznego</t>
  </si>
  <si>
    <t>zakup usług pozostałych</t>
  </si>
  <si>
    <t>szkolenia pracowników niebędących członkami korpusu służby cywilnej</t>
  </si>
  <si>
    <t>Wydział Edukacji, Zdrowia i Polityki Społecznej</t>
  </si>
  <si>
    <t>852</t>
  </si>
  <si>
    <t>Pomoc społeczna</t>
  </si>
  <si>
    <t>Pozostała działalność</t>
  </si>
  <si>
    <t>2360</t>
  </si>
  <si>
    <t>dotacja celowa z budżetu jednostki samorządu terytorialnego, udzielona w trybie art. 221 ustawy, na finansowanie lub dofinansowanie zadań zleconych do realizacji organizacjom prowadzącym działalność pożytku publicznego</t>
  </si>
  <si>
    <t>zwrot niewykorzystanych dotacji oraz płatności</t>
  </si>
  <si>
    <t>pozostałe odsetki</t>
  </si>
  <si>
    <t>Wydatki na zadania zlecone:</t>
  </si>
  <si>
    <t>Biuro Rady Miasta Włocławek</t>
  </si>
  <si>
    <t xml:space="preserve">różne wydatki na rzecz osób fizycznych </t>
  </si>
  <si>
    <t>wynagrodzenia osobowe pracowników</t>
  </si>
  <si>
    <t xml:space="preserve">składki na ubezpieczenia społeczne </t>
  </si>
  <si>
    <t xml:space="preserve">składki na Fundusz Pracy oraz Fundusz Solidarnościowy </t>
  </si>
  <si>
    <t xml:space="preserve">wynagrodzenia bezosobowe </t>
  </si>
  <si>
    <t>4210</t>
  </si>
  <si>
    <t>zakup materiałów i wyposażenia</t>
  </si>
  <si>
    <t>zakup środków żywności</t>
  </si>
  <si>
    <t>wpłaty na PPK finansowane przez podmiot zatrudniający</t>
  </si>
  <si>
    <t>Wybory do Parlamentu Europejskiego</t>
  </si>
  <si>
    <t>4710</t>
  </si>
  <si>
    <t>Wydatki na zadania rządowe:</t>
  </si>
  <si>
    <t>755</t>
  </si>
  <si>
    <t>Wymiar sprawiedliwości</t>
  </si>
  <si>
    <t>Nieodpłatna pomoc prawna</t>
  </si>
  <si>
    <t xml:space="preserve">                                                                                                 Załącznik Nr 2</t>
  </si>
  <si>
    <t xml:space="preserve">                                                                                                 PREZYDENTA MIASTA WŁOCŁAWEK</t>
  </si>
  <si>
    <t xml:space="preserve">Dotacje udzielane z budżetu jednostki samorządu terytorialnego </t>
  </si>
  <si>
    <t>dla jednostek spoza sektora finansów publicznych na 2024 rok</t>
  </si>
  <si>
    <t>Lp.</t>
  </si>
  <si>
    <t>Dział</t>
  </si>
  <si>
    <t>Rozdział</t>
  </si>
  <si>
    <t xml:space="preserve">§ </t>
  </si>
  <si>
    <t>Nazwa zadania</t>
  </si>
  <si>
    <t>Kwota dotacji</t>
  </si>
  <si>
    <t>dotacje celowe</t>
  </si>
  <si>
    <t>Dotacja do zakupu rowerów dla mieszkańców Włocławka (dotacja na inwestycje)</t>
  </si>
  <si>
    <t>Dotacje do prac budowlanych w ramach rewitalizacji (dotacja na inwestycje)</t>
  </si>
  <si>
    <t>Pozostała działalność (prowadzenie Kawiarni Obywatelskiej "Śródmieście Cafe")</t>
  </si>
  <si>
    <t>Nieodpłatna pomoc prawna - zadanie rządowe</t>
  </si>
  <si>
    <t>Szkoły podstawowe</t>
  </si>
  <si>
    <t>Publiczna Szkoła Podstawowa im. ks. J. Długosza</t>
  </si>
  <si>
    <t>Przedszkola</t>
  </si>
  <si>
    <t>Przedszkole Niepubliczne "Chatka Puchatka"</t>
  </si>
  <si>
    <t>Niepubliczne Przedszkole "Smerfna Chata"</t>
  </si>
  <si>
    <t>Niepubliczne Przedszkole "Skakanka"</t>
  </si>
  <si>
    <t>Przedszkole Niepubliczne "Tęczowa Kraina"</t>
  </si>
  <si>
    <t>Niepubliczne Przedszkole "Domowe Przedszkole"</t>
  </si>
  <si>
    <t>Niepubliczne Przedszkole "Wesoła Biedronka"</t>
  </si>
  <si>
    <t>Technika</t>
  </si>
  <si>
    <t>Akademickie Technikum Wojskowe im. "Obrońców Wisły                           1920 roku" we Włocławku</t>
  </si>
  <si>
    <t>Branżowe szkoły I i II stopnia</t>
  </si>
  <si>
    <t>Branżowa Szkoła I Stopnia IMPULS</t>
  </si>
  <si>
    <t>Licea ogólnokształcące</t>
  </si>
  <si>
    <t>Akademickie Liceum Ogólnokształcące nr 1 im. "Obrońców Wisły 1920 roku" we Włocławku</t>
  </si>
  <si>
    <t>Akademickie Liceum Ogólnokształcące Mistrzostwa Sportowego nr 1 im. "Obrońców Wisły 1920 roku" we Włocławku</t>
  </si>
  <si>
    <t>Zwalczanie narkomanii</t>
  </si>
  <si>
    <t>Dofinansowanie programów dotyczących uzależnień, pozalekcyjnych zajęć sportowych (przeciwdzialanie alkoholizmowi)</t>
  </si>
  <si>
    <t>Pozostala działalność (promocja i ochrona zdrowia oraz działania na rzecz osób niepełnosprawnych)</t>
  </si>
  <si>
    <t>Usługi opiekuńcze i specjalistyczne usługi opiekuńcze - ogółem, z tego:</t>
  </si>
  <si>
    <t>13.1</t>
  </si>
  <si>
    <t xml:space="preserve"> - zadania własne</t>
  </si>
  <si>
    <t>13.2</t>
  </si>
  <si>
    <t xml:space="preserve"> - zadania zlecone</t>
  </si>
  <si>
    <t>Zapewnienie schronienia oraz pomocy rzeczowej osobom bezdomnym (pozostała działalność)</t>
  </si>
  <si>
    <t>Pozostała działalność (aktywizacja społeczna seniorów, poprawa warunków funkcjonowania seniorów)</t>
  </si>
  <si>
    <t>2826        2827</t>
  </si>
  <si>
    <t xml:space="preserve">Realizacja projektu unijnego "WŁOCŁAWEK - MIASTO NOWYCH MOŻLIWOŚCI. Tutaj mieszkam, pracuję, inwestuję i tu wypoczywam" </t>
  </si>
  <si>
    <t>Działalność placówek opiekuńczo - wychowawczych</t>
  </si>
  <si>
    <t>Dofinansowanie przyłączy kanalizacyjnych do nieruchomości (dotacja na inwestycje)</t>
  </si>
  <si>
    <t>Wymiana źródeł ciepła zasilanych paliwami stałymi ogółem, z tego:</t>
  </si>
  <si>
    <t>19.1</t>
  </si>
  <si>
    <t>- program dla osób fizycznych (dotacja na inwestycje)</t>
  </si>
  <si>
    <t>19.2</t>
  </si>
  <si>
    <t>- wymiana w budynkach wielorodzinnych (dotacja na inwestycje)</t>
  </si>
  <si>
    <t>Program priorytetowy "Ciepłe mieszkanie" (dotacja na inwestycje)</t>
  </si>
  <si>
    <t>Utylizacja wyrobów zawierających azbest (dotacja na inwestycje)</t>
  </si>
  <si>
    <t>Ochrona zabytków i opieka nad zabytkami</t>
  </si>
  <si>
    <t>Ochrona zabytków i opieka nad zabytkami - dotacja celowa dla Bazyliki Katedralnej Wniebowzięcia NMP we Włocławku na realizację zadania z Rządowego Programu Odbudowy Zabytków (dotacja na inwestycje)</t>
  </si>
  <si>
    <t>Upowszechnianie kultury, sztuki, ochrony dóbr kultury i tradycji przez organizacje prowadzące działalność pożytku publicznego (pozostała działalność)</t>
  </si>
  <si>
    <t>Zadania w zakresie kultury fizycznej</t>
  </si>
  <si>
    <t>2816    2817     2826        2827</t>
  </si>
  <si>
    <t xml:space="preserve">Zadania w zakresie kultury fizycznej - realizacja projektu pn. "WŁOCŁAWEK - MIASTO NOWYCH MOŻLIWOŚCI. Tutaj mieszkam, pracuję, inwestuję i tu wypoczywam" </t>
  </si>
  <si>
    <t>Razem</t>
  </si>
  <si>
    <t>dotacje podmiotowe</t>
  </si>
  <si>
    <t>Nazwa placówki/nazwa podmiotu</t>
  </si>
  <si>
    <t>2540        2590</t>
  </si>
  <si>
    <t>Publiczna Szkoła Podstawowa im. Ks. J. Długosza</t>
  </si>
  <si>
    <t xml:space="preserve">Szkoła Podstawowa Nr 24 w Zespole Szkół WSO "Cogito" </t>
  </si>
  <si>
    <t>Akademicka Szkoła Podstawowa Nr 1 im. Obrońców Wisły 1920 roku we Włocławku</t>
  </si>
  <si>
    <t>Akademicka Szkoła Podstawowa Mistrzostwa Sportowego Nr 1          im. Obrońców Wisły 1920 roku we Włocławku</t>
  </si>
  <si>
    <t>Prywatna Szkoła Podstawowa Zespołu Edukacji "Wiedza"</t>
  </si>
  <si>
    <t>Szkoła Podstawowa z oddziałami dwujęzycznymi Monttessori-     Schule</t>
  </si>
  <si>
    <t>Oddziały przedszkolne w szkołach podstawowych</t>
  </si>
  <si>
    <t>Niepubliczne Przedszkole "Na Wspólnej"</t>
  </si>
  <si>
    <t>Centrum Malucha - "Piotruś Pan"- Przedszkole Niepubliczne</t>
  </si>
  <si>
    <t>Niepubliczne Przedszkole "Bajeczka" Kinga Mizak Aneta Kryczka s.c.</t>
  </si>
  <si>
    <t>Przedszkole Niepubliczne "Happy Kids"</t>
  </si>
  <si>
    <t>Przedszkole Niepubliczne "Kujawiaczek"</t>
  </si>
  <si>
    <t>Przedszkole Niepubliczne "Megamocni" we Włocławku</t>
  </si>
  <si>
    <t>Niepubliczne Przedszkole Leśne "Gniazdko Wilgi"</t>
  </si>
  <si>
    <t xml:space="preserve">Przedszkole Publiczne Nr 1 </t>
  </si>
  <si>
    <t>Katolickie Publiczne Przedszkole "Pod Aniołem Stróżem"</t>
  </si>
  <si>
    <t>Inne formy wychowania przedszkolnego - punkty przedszkolne</t>
  </si>
  <si>
    <t>Niepubliczny Punkt Przedszkolny "Kraina Bajek"</t>
  </si>
  <si>
    <t>Akademickie Technikum Wojskowe im. Obrońców Wisły 1920 roku we Włocławku</t>
  </si>
  <si>
    <t>Szkoły policealne</t>
  </si>
  <si>
    <t>Policealna Szkoła "Cosinus Plus" we Włocławku</t>
  </si>
  <si>
    <t>Policealna Szkoła Techników Ochrony Fizycznej Osób i Mienia Elitarne Studium Służb Ochrony "Delta"</t>
  </si>
  <si>
    <t>Zaoczna Policealna Szkoła Zawodowa "Pascal" we Włocławku</t>
  </si>
  <si>
    <t>Zaoczna Policealna Szkoła Zawodowa Kosmetyczna "Pascal" we Włocławku</t>
  </si>
  <si>
    <t>Stacjonarna Policealna Szkoła Medyczna "Pascal" we Włocławku</t>
  </si>
  <si>
    <t>Policealna Szkoła Medyczna "Pascal"</t>
  </si>
  <si>
    <t>Policealna Szkoła Centrum Nauki i Biznesu "Żak"</t>
  </si>
  <si>
    <t xml:space="preserve">Szkoła Policealna "Spectrum" </t>
  </si>
  <si>
    <t>Policealna Szkoła Futuro</t>
  </si>
  <si>
    <t>Szkoła Policealna Opieki Medycznej "Żak"</t>
  </si>
  <si>
    <t>Akademicka Szkoła Policealna przy Kujawskiej Szkole Wyższej we Włocławku</t>
  </si>
  <si>
    <t xml:space="preserve">Branżowa Szkoła I Stopnia nr 9 w Zespole Szkół Włocławskiego Stowarzyszenia Oświatowego "Cogito" </t>
  </si>
  <si>
    <t>Liceum Ogólnokształcące dla Dorosłych Futuro</t>
  </si>
  <si>
    <t>Zaoczne Liceum Ogólnokształcące dla Dorosłych "Cosinus Plus" we Włocławku</t>
  </si>
  <si>
    <t>Prywatne Liceum Ogólnokształcące dla Dorosłych (Katarzyna Balcer)</t>
  </si>
  <si>
    <t>Liceum Ogólnokształcące dla Dorosłych "Pascal' we Włocławku</t>
  </si>
  <si>
    <t xml:space="preserve">Liceum Ogólnokształcące "Spectrum" we Włocławku </t>
  </si>
  <si>
    <t>Akademickie Liceum Ogólnokształcące nr 1 im. Obrońców Wisły 1920 roku we Włocławku</t>
  </si>
  <si>
    <t>Akademickie Liceum Ogólnokształcące Mistrzostwa Sportowego nr 1 im. Obrońców Wisły 1920 roku we Włocławku</t>
  </si>
  <si>
    <t>Liceum Ogólnokształcące dla Dorosłych "Żak"</t>
  </si>
  <si>
    <t>Liceum Ogólnokształcące Montessorii</t>
  </si>
  <si>
    <t>Publiczne Liceum Ogólnokształcące im. Ks. J. Długosza</t>
  </si>
  <si>
    <t>Realizacja zadań wymagających stosowania specjalnej organizacji nauki i metod pracy dla dzieci w przedszkolach, oddziałach przedszkolnych w szkołach podstawowych i innych formach wychowania przedszkolnego</t>
  </si>
  <si>
    <t>Terapeutyczny Punkt Przedszkolny Neuromind</t>
  </si>
  <si>
    <t>Terapeutyczny Punkt Przedszkolny "Synapsik"</t>
  </si>
  <si>
    <t>Terapeutyczny Punkt Przedszkolny "Zielony Słonik"</t>
  </si>
  <si>
    <t>Niepubliczne Przedszkole "Na wspólnej"</t>
  </si>
  <si>
    <t>Realizacja zadań wymagających stosowania specjalnej organizacji nauki i metod pracy dla dzieci i młodzieży w szkołach podstawowych</t>
  </si>
  <si>
    <t>Szkoła Podstawowa z oddziałami dwujęzycznymi Monttessori-      Schule</t>
  </si>
  <si>
    <t>Kwalifikacyjne kursy zawodowe</t>
  </si>
  <si>
    <t>Szkoła Policealna "Cosinus Plus" we Włocławku</t>
  </si>
  <si>
    <t>Realizacja zadań wymagających stosowania specjalnej organizacji nauki i metod pracy dla dzieci i młodzieży w gimnazjach, klasach dotychczasowego gimnazjum prowadzonych w szkołach innego typu, liceach ogólnokształcących, technikach, szkołach policealnych, branżowych szkołach I i II  stopnia i klasach dotychczasowej zasadniczej szkoły zawodowej prowadzonych w branżowych szkołach I stopnia oraz szkołach artystycznych</t>
  </si>
  <si>
    <t>Rehabilitacja zawodowa i społeczna osób niepełnosprawnych</t>
  </si>
  <si>
    <t>Warsztaty Terapii Zajęciowej</t>
  </si>
  <si>
    <t>Specjalne ośrodki wychowawcze</t>
  </si>
  <si>
    <t>Specjalny Ośrodek Wychowawczy Zgromadzenia Sióstr Orionistek</t>
  </si>
  <si>
    <t>Wczesne wspomaganie rozwoju dziecka</t>
  </si>
  <si>
    <t>Poradnie psychologiczno - pedagogiczne, w tym poradnie specjalistyczne</t>
  </si>
  <si>
    <t>Poradnia Psychologiczno - Pedagogiczna "Vitamed"</t>
  </si>
  <si>
    <t>Internaty i bursy szkolne</t>
  </si>
  <si>
    <t>Internat Zespołu Szkół Katolickich im. Ks. J. Długosza</t>
  </si>
  <si>
    <t>Ogółem:</t>
  </si>
  <si>
    <t>do Zarządzenia NR 318/2024</t>
  </si>
  <si>
    <t>z dnia 17 lipca 2024 r.</t>
  </si>
  <si>
    <t xml:space="preserve">                                                                                                 do Zarządzenia NR 318/2024</t>
  </si>
  <si>
    <t xml:space="preserve">                                                                                                 z dnia 17 lipca 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</si>
</sst>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charset val="238"/>
      <scheme val="minor"/>
    </font>
    <font>
      <sz val="8"/>
      <name val="Arial CE"/>
      <family val="2"/>
      <charset val="238"/>
    </font>
    <font>
      <sz val="7"/>
      <name val="Arial CE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7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u/>
      <sz val="8"/>
      <name val="Arial CE"/>
      <charset val="238"/>
    </font>
    <font>
      <u/>
      <sz val="8"/>
      <color theme="1"/>
      <name val="Arial"/>
      <family val="2"/>
      <charset val="238"/>
    </font>
    <font>
      <sz val="8"/>
      <name val="Arial CE"/>
      <charset val="238"/>
    </font>
    <font>
      <sz val="8"/>
      <color theme="1"/>
      <name val="Arial"/>
      <family val="2"/>
      <charset val="238"/>
    </font>
    <font>
      <b/>
      <sz val="8"/>
      <name val="Arial CE"/>
      <charset val="238"/>
    </font>
    <font>
      <sz val="8"/>
      <color theme="1"/>
      <name val="Arial Narrow"/>
      <family val="2"/>
      <charset val="238"/>
    </font>
    <font>
      <sz val="8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sz val="9"/>
      <name val="Arial CE"/>
      <charset val="238"/>
    </font>
    <font>
      <b/>
      <sz val="9"/>
      <color rgb="FFFF0000"/>
      <name val="Arial"/>
      <family val="2"/>
      <charset val="238"/>
    </font>
    <font>
      <i/>
      <sz val="9"/>
      <name val="Arial CE"/>
      <charset val="238"/>
    </font>
    <font>
      <sz val="9"/>
      <color rgb="FFFF0000"/>
      <name val="Arial"/>
      <family val="2"/>
      <charset val="238"/>
    </font>
    <font>
      <b/>
      <sz val="9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1" fillId="0" borderId="0"/>
    <xf numFmtId="0" fontId="2" fillId="0" borderId="0"/>
    <xf numFmtId="0" fontId="20" fillId="0" borderId="0"/>
    <xf numFmtId="0" fontId="22" fillId="0" borderId="0"/>
  </cellStyleXfs>
  <cellXfs count="297">
    <xf numFmtId="0" fontId="0" fillId="0" borderId="0" xfId="0"/>
    <xf numFmtId="0" fontId="4" fillId="0" borderId="0" xfId="2" applyFont="1"/>
    <xf numFmtId="49" fontId="4" fillId="0" borderId="0" xfId="2" applyNumberFormat="1" applyFont="1"/>
    <xf numFmtId="0" fontId="4" fillId="0" borderId="0" xfId="2" applyFont="1" applyAlignment="1">
      <alignment horizontal="left"/>
    </xf>
    <xf numFmtId="4" fontId="5" fillId="0" borderId="0" xfId="2" applyNumberFormat="1" applyFont="1"/>
    <xf numFmtId="4" fontId="1" fillId="0" borderId="0" xfId="2" applyNumberFormat="1"/>
    <xf numFmtId="0" fontId="1" fillId="0" borderId="0" xfId="2"/>
    <xf numFmtId="0" fontId="6" fillId="0" borderId="0" xfId="2" applyFont="1" applyAlignment="1">
      <alignment horizontal="centerContinuous"/>
    </xf>
    <xf numFmtId="0" fontId="1" fillId="0" borderId="0" xfId="2" applyAlignment="1">
      <alignment horizontal="centerContinuous"/>
    </xf>
    <xf numFmtId="49" fontId="6" fillId="0" borderId="0" xfId="2" applyNumberFormat="1" applyFont="1" applyAlignment="1">
      <alignment horizontal="centerContinuous"/>
    </xf>
    <xf numFmtId="0" fontId="7" fillId="0" borderId="0" xfId="2" applyFont="1" applyAlignment="1">
      <alignment horizontal="centerContinuous"/>
    </xf>
    <xf numFmtId="0" fontId="8" fillId="0" borderId="0" xfId="2" applyFont="1"/>
    <xf numFmtId="0" fontId="4" fillId="0" borderId="0" xfId="2" applyFont="1" applyAlignment="1">
      <alignment horizontal="center"/>
    </xf>
    <xf numFmtId="0" fontId="9" fillId="0" borderId="0" xfId="2" applyFont="1" applyAlignment="1">
      <alignment horizontal="center"/>
    </xf>
    <xf numFmtId="0" fontId="4" fillId="0" borderId="1" xfId="2" applyFont="1" applyBorder="1"/>
    <xf numFmtId="49" fontId="4" fillId="0" borderId="1" xfId="2" applyNumberFormat="1" applyFont="1" applyBorder="1"/>
    <xf numFmtId="0" fontId="8" fillId="0" borderId="2" xfId="2" applyFont="1" applyBorder="1"/>
    <xf numFmtId="0" fontId="8" fillId="0" borderId="1" xfId="2" applyFont="1" applyBorder="1" applyAlignment="1">
      <alignment horizontal="center"/>
    </xf>
    <xf numFmtId="3" fontId="4" fillId="0" borderId="1" xfId="2" applyNumberFormat="1" applyFont="1" applyBorder="1"/>
    <xf numFmtId="0" fontId="4" fillId="0" borderId="1" xfId="2" applyFont="1" applyBorder="1" applyAlignment="1">
      <alignment horizontal="center"/>
    </xf>
    <xf numFmtId="4" fontId="10" fillId="0" borderId="0" xfId="2" applyNumberFormat="1" applyFont="1"/>
    <xf numFmtId="4" fontId="11" fillId="0" borderId="0" xfId="2" applyNumberFormat="1" applyFont="1"/>
    <xf numFmtId="0" fontId="10" fillId="0" borderId="0" xfId="2" applyFont="1"/>
    <xf numFmtId="0" fontId="12" fillId="0" borderId="0" xfId="2" applyFont="1"/>
    <xf numFmtId="0" fontId="8" fillId="0" borderId="3" xfId="2" applyFont="1" applyBorder="1" applyAlignment="1">
      <alignment horizontal="center"/>
    </xf>
    <xf numFmtId="49" fontId="8" fillId="0" borderId="3" xfId="2" applyNumberFormat="1" applyFont="1" applyBorder="1" applyAlignment="1">
      <alignment horizontal="center"/>
    </xf>
    <xf numFmtId="0" fontId="8" fillId="0" borderId="4" xfId="2" applyFont="1" applyBorder="1" applyAlignment="1">
      <alignment horizontal="center"/>
    </xf>
    <xf numFmtId="3" fontId="8" fillId="0" borderId="3" xfId="2" applyNumberFormat="1" applyFont="1" applyBorder="1" applyAlignment="1">
      <alignment horizontal="center"/>
    </xf>
    <xf numFmtId="4" fontId="13" fillId="0" borderId="0" xfId="2" applyNumberFormat="1" applyFont="1"/>
    <xf numFmtId="4" fontId="14" fillId="0" borderId="0" xfId="2" applyNumberFormat="1" applyFont="1"/>
    <xf numFmtId="0" fontId="8" fillId="0" borderId="5" xfId="2" applyFont="1" applyBorder="1" applyAlignment="1">
      <alignment horizontal="center"/>
    </xf>
    <xf numFmtId="49" fontId="8" fillId="0" borderId="5" xfId="2" applyNumberFormat="1" applyFont="1" applyBorder="1" applyAlignment="1">
      <alignment horizontal="center"/>
    </xf>
    <xf numFmtId="0" fontId="8" fillId="0" borderId="6" xfId="2" applyFont="1" applyBorder="1" applyAlignment="1">
      <alignment horizontal="center"/>
    </xf>
    <xf numFmtId="3" fontId="8" fillId="0" borderId="5" xfId="2" applyNumberFormat="1" applyFont="1" applyBorder="1" applyAlignment="1">
      <alignment horizontal="center"/>
    </xf>
    <xf numFmtId="3" fontId="4" fillId="0" borderId="3" xfId="2" applyNumberFormat="1" applyFont="1" applyBorder="1"/>
    <xf numFmtId="49" fontId="4" fillId="0" borderId="3" xfId="2" applyNumberFormat="1" applyFont="1" applyBorder="1" applyAlignment="1">
      <alignment horizontal="right"/>
    </xf>
    <xf numFmtId="0" fontId="8" fillId="0" borderId="7" xfId="2" applyFont="1" applyBorder="1"/>
    <xf numFmtId="4" fontId="8" fillId="0" borderId="8" xfId="2" applyNumberFormat="1" applyFont="1" applyBorder="1"/>
    <xf numFmtId="0" fontId="8" fillId="0" borderId="9" xfId="2" applyFont="1" applyBorder="1"/>
    <xf numFmtId="4" fontId="8" fillId="0" borderId="10" xfId="2" applyNumberFormat="1" applyFont="1" applyBorder="1"/>
    <xf numFmtId="4" fontId="8" fillId="0" borderId="10" xfId="2" applyNumberFormat="1" applyFont="1" applyBorder="1" applyAlignment="1">
      <alignment horizontal="right"/>
    </xf>
    <xf numFmtId="3" fontId="15" fillId="0" borderId="3" xfId="2" applyNumberFormat="1" applyFont="1" applyBorder="1"/>
    <xf numFmtId="49" fontId="15" fillId="0" borderId="3" xfId="2" applyNumberFormat="1" applyFont="1" applyBorder="1" applyAlignment="1">
      <alignment horizontal="right"/>
    </xf>
    <xf numFmtId="3" fontId="15" fillId="0" borderId="4" xfId="2" applyNumberFormat="1" applyFont="1" applyBorder="1"/>
    <xf numFmtId="4" fontId="8" fillId="0" borderId="11" xfId="2" applyNumberFormat="1" applyFont="1" applyBorder="1"/>
    <xf numFmtId="4" fontId="8" fillId="0" borderId="11" xfId="2" applyNumberFormat="1" applyFont="1" applyBorder="1" applyAlignment="1">
      <alignment horizontal="right"/>
    </xf>
    <xf numFmtId="0" fontId="13" fillId="0" borderId="3" xfId="2" applyFont="1" applyBorder="1"/>
    <xf numFmtId="49" fontId="13" fillId="0" borderId="3" xfId="2" applyNumberFormat="1" applyFont="1" applyBorder="1" applyAlignment="1">
      <alignment horizontal="right"/>
    </xf>
    <xf numFmtId="3" fontId="13" fillId="0" borderId="6" xfId="2" applyNumberFormat="1" applyFont="1" applyBorder="1"/>
    <xf numFmtId="4" fontId="4" fillId="0" borderId="5" xfId="2" applyNumberFormat="1" applyFont="1" applyBorder="1"/>
    <xf numFmtId="4" fontId="4" fillId="0" borderId="5" xfId="2" applyNumberFormat="1" applyFont="1" applyBorder="1" applyAlignment="1">
      <alignment horizontal="right"/>
    </xf>
    <xf numFmtId="0" fontId="4" fillId="0" borderId="3" xfId="2" applyFont="1" applyBorder="1"/>
    <xf numFmtId="3" fontId="8" fillId="0" borderId="3" xfId="2" applyNumberFormat="1" applyFont="1" applyBorder="1"/>
    <xf numFmtId="49" fontId="4" fillId="0" borderId="3" xfId="2" applyNumberFormat="1" applyFont="1" applyBorder="1" applyAlignment="1">
      <alignment horizontal="right" vertical="top"/>
    </xf>
    <xf numFmtId="0" fontId="4" fillId="0" borderId="3" xfId="2" applyFont="1" applyBorder="1" applyAlignment="1">
      <alignment vertical="top" wrapText="1"/>
    </xf>
    <xf numFmtId="4" fontId="13" fillId="0" borderId="3" xfId="2" applyNumberFormat="1" applyFont="1" applyBorder="1" applyAlignment="1">
      <alignment horizontal="right"/>
    </xf>
    <xf numFmtId="4" fontId="4" fillId="0" borderId="3" xfId="2" applyNumberFormat="1" applyFont="1" applyBorder="1"/>
    <xf numFmtId="3" fontId="13" fillId="0" borderId="4" xfId="2" applyNumberFormat="1" applyFont="1" applyBorder="1"/>
    <xf numFmtId="4" fontId="8" fillId="0" borderId="3" xfId="2" applyNumberFormat="1" applyFont="1" applyBorder="1" applyAlignment="1">
      <alignment horizontal="right"/>
    </xf>
    <xf numFmtId="4" fontId="4" fillId="0" borderId="3" xfId="2" applyNumberFormat="1" applyFont="1" applyBorder="1" applyAlignment="1">
      <alignment horizontal="right"/>
    </xf>
    <xf numFmtId="4" fontId="16" fillId="0" borderId="0" xfId="2" applyNumberFormat="1" applyFont="1"/>
    <xf numFmtId="49" fontId="8" fillId="0" borderId="3" xfId="2" applyNumberFormat="1" applyFont="1" applyBorder="1" applyAlignment="1">
      <alignment horizontal="right"/>
    </xf>
    <xf numFmtId="3" fontId="8" fillId="0" borderId="4" xfId="2" applyNumberFormat="1" applyFont="1" applyBorder="1"/>
    <xf numFmtId="0" fontId="8" fillId="0" borderId="3" xfId="2" applyFont="1" applyBorder="1" applyAlignment="1">
      <alignment horizontal="right"/>
    </xf>
    <xf numFmtId="0" fontId="13" fillId="0" borderId="3" xfId="2" applyFont="1" applyBorder="1" applyAlignment="1">
      <alignment horizontal="center"/>
    </xf>
    <xf numFmtId="0" fontId="13" fillId="0" borderId="5" xfId="2" applyFont="1" applyBorder="1"/>
    <xf numFmtId="4" fontId="13" fillId="0" borderId="5" xfId="2" applyNumberFormat="1" applyFont="1" applyBorder="1"/>
    <xf numFmtId="3" fontId="8" fillId="0" borderId="3" xfId="2" applyNumberFormat="1" applyFont="1" applyBorder="1" applyAlignment="1">
      <alignment horizontal="right"/>
    </xf>
    <xf numFmtId="0" fontId="17" fillId="0" borderId="3" xfId="3" applyFont="1" applyBorder="1" applyAlignment="1">
      <alignment horizontal="right"/>
    </xf>
    <xf numFmtId="0" fontId="17" fillId="0" borderId="3" xfId="3" applyFont="1" applyBorder="1"/>
    <xf numFmtId="4" fontId="13" fillId="0" borderId="3" xfId="3" applyNumberFormat="1" applyFont="1" applyBorder="1"/>
    <xf numFmtId="0" fontId="17" fillId="0" borderId="3" xfId="3" applyFont="1" applyBorder="1" applyAlignment="1">
      <alignment horizontal="right" vertical="center"/>
    </xf>
    <xf numFmtId="0" fontId="17" fillId="0" borderId="3" xfId="3" applyFont="1" applyBorder="1" applyAlignment="1">
      <alignment wrapText="1"/>
    </xf>
    <xf numFmtId="0" fontId="13" fillId="0" borderId="4" xfId="2" applyFont="1" applyBorder="1"/>
    <xf numFmtId="4" fontId="13" fillId="0" borderId="3" xfId="2" applyNumberFormat="1" applyFont="1" applyBorder="1"/>
    <xf numFmtId="49" fontId="4" fillId="0" borderId="3" xfId="2" applyNumberFormat="1" applyFont="1" applyBorder="1" applyAlignment="1">
      <alignment horizontal="right" vertical="center"/>
    </xf>
    <xf numFmtId="0" fontId="13" fillId="0" borderId="4" xfId="2" applyFont="1" applyBorder="1" applyAlignment="1">
      <alignment wrapText="1"/>
    </xf>
    <xf numFmtId="0" fontId="4" fillId="0" borderId="6" xfId="2" applyFont="1" applyBorder="1"/>
    <xf numFmtId="49" fontId="13" fillId="0" borderId="3" xfId="2" applyNumberFormat="1" applyFont="1" applyBorder="1" applyAlignment="1">
      <alignment horizontal="right" vertical="top"/>
    </xf>
    <xf numFmtId="0" fontId="13" fillId="0" borderId="3" xfId="2" applyFont="1" applyBorder="1" applyAlignment="1">
      <alignment horizontal="right"/>
    </xf>
    <xf numFmtId="0" fontId="4" fillId="0" borderId="3" xfId="2" applyFont="1" applyBorder="1" applyAlignment="1">
      <alignment horizontal="right"/>
    </xf>
    <xf numFmtId="0" fontId="18" fillId="0" borderId="0" xfId="2" applyFont="1" applyAlignment="1">
      <alignment horizontal="justify" vertical="center"/>
    </xf>
    <xf numFmtId="3" fontId="8" fillId="0" borderId="5" xfId="2" applyNumberFormat="1" applyFont="1" applyBorder="1" applyAlignment="1">
      <alignment horizontal="right"/>
    </xf>
    <xf numFmtId="0" fontId="13" fillId="0" borderId="5" xfId="2" applyFont="1" applyBorder="1" applyAlignment="1">
      <alignment horizontal="right"/>
    </xf>
    <xf numFmtId="0" fontId="4" fillId="0" borderId="5" xfId="2" applyFont="1" applyBorder="1" applyAlignment="1">
      <alignment horizontal="right"/>
    </xf>
    <xf numFmtId="4" fontId="13" fillId="0" borderId="5" xfId="2" applyNumberFormat="1" applyFont="1" applyBorder="1" applyAlignment="1">
      <alignment horizontal="right"/>
    </xf>
    <xf numFmtId="3" fontId="13" fillId="0" borderId="3" xfId="2" applyNumberFormat="1" applyFont="1" applyBorder="1"/>
    <xf numFmtId="0" fontId="4" fillId="0" borderId="4" xfId="2" applyFont="1" applyBorder="1"/>
    <xf numFmtId="4" fontId="8" fillId="0" borderId="3" xfId="2" applyNumberFormat="1" applyFont="1" applyBorder="1"/>
    <xf numFmtId="0" fontId="4" fillId="0" borderId="5" xfId="2" applyFont="1" applyBorder="1" applyAlignment="1">
      <alignment vertical="top" wrapText="1"/>
    </xf>
    <xf numFmtId="49" fontId="8" fillId="0" borderId="3" xfId="2" applyNumberFormat="1" applyFont="1" applyBorder="1"/>
    <xf numFmtId="49" fontId="19" fillId="0" borderId="3" xfId="3" applyNumberFormat="1" applyFont="1" applyBorder="1" applyAlignment="1">
      <alignment horizontal="center"/>
    </xf>
    <xf numFmtId="0" fontId="19" fillId="0" borderId="3" xfId="3" applyFont="1" applyBorder="1" applyAlignment="1">
      <alignment horizontal="center"/>
    </xf>
    <xf numFmtId="0" fontId="19" fillId="0" borderId="11" xfId="3" applyFont="1" applyBorder="1"/>
    <xf numFmtId="49" fontId="17" fillId="0" borderId="3" xfId="3" applyNumberFormat="1" applyFont="1" applyBorder="1" applyAlignment="1">
      <alignment horizontal="center"/>
    </xf>
    <xf numFmtId="0" fontId="17" fillId="0" borderId="3" xfId="3" applyFont="1" applyBorder="1" applyAlignment="1">
      <alignment horizontal="center"/>
    </xf>
    <xf numFmtId="49" fontId="19" fillId="0" borderId="3" xfId="3" applyNumberFormat="1" applyFont="1" applyBorder="1" applyAlignment="1">
      <alignment horizontal="right"/>
    </xf>
    <xf numFmtId="0" fontId="17" fillId="0" borderId="5" xfId="3" applyFont="1" applyBorder="1"/>
    <xf numFmtId="0" fontId="17" fillId="0" borderId="3" xfId="3" applyFont="1" applyBorder="1" applyAlignment="1">
      <alignment horizontal="left"/>
    </xf>
    <xf numFmtId="0" fontId="10" fillId="0" borderId="5" xfId="2" applyFont="1" applyBorder="1"/>
    <xf numFmtId="49" fontId="10" fillId="0" borderId="5" xfId="2" applyNumberFormat="1" applyFont="1" applyBorder="1" applyAlignment="1">
      <alignment horizontal="right"/>
    </xf>
    <xf numFmtId="0" fontId="10" fillId="0" borderId="6" xfId="2" applyFont="1" applyBorder="1"/>
    <xf numFmtId="0" fontId="21" fillId="0" borderId="0" xfId="4" applyFont="1"/>
    <xf numFmtId="0" fontId="21" fillId="0" borderId="0" xfId="4" applyFont="1" applyAlignment="1">
      <alignment horizontal="center"/>
    </xf>
    <xf numFmtId="0" fontId="4" fillId="0" borderId="0" xfId="5" applyFont="1" applyAlignment="1">
      <alignment horizontal="left"/>
    </xf>
    <xf numFmtId="0" fontId="4" fillId="0" borderId="0" xfId="4" applyFont="1" applyAlignment="1">
      <alignment horizontal="left"/>
    </xf>
    <xf numFmtId="0" fontId="4" fillId="0" borderId="0" xfId="4" applyFont="1"/>
    <xf numFmtId="0" fontId="23" fillId="0" borderId="0" xfId="4" applyFont="1" applyAlignment="1">
      <alignment horizontal="left"/>
    </xf>
    <xf numFmtId="0" fontId="24" fillId="0" borderId="0" xfId="4" applyFont="1" applyAlignment="1">
      <alignment horizontal="centerContinuous" vertical="center" wrapText="1"/>
    </xf>
    <xf numFmtId="0" fontId="25" fillId="0" borderId="0" xfId="4" applyFont="1" applyAlignment="1">
      <alignment horizontal="centerContinuous" wrapText="1"/>
    </xf>
    <xf numFmtId="0" fontId="24" fillId="0" borderId="0" xfId="4" applyFont="1" applyAlignment="1">
      <alignment horizontal="center" vertical="center"/>
    </xf>
    <xf numFmtId="0" fontId="21" fillId="3" borderId="0" xfId="4" applyFont="1" applyFill="1"/>
    <xf numFmtId="0" fontId="21" fillId="3" borderId="0" xfId="4" applyFont="1" applyFill="1" applyAlignment="1">
      <alignment horizontal="center"/>
    </xf>
    <xf numFmtId="0" fontId="9" fillId="3" borderId="0" xfId="4" applyFont="1" applyFill="1" applyAlignment="1">
      <alignment horizontal="right" vertical="center"/>
    </xf>
    <xf numFmtId="0" fontId="24" fillId="3" borderId="17" xfId="4" applyFont="1" applyFill="1" applyBorder="1" applyAlignment="1">
      <alignment horizontal="center" vertical="center"/>
    </xf>
    <xf numFmtId="0" fontId="21" fillId="3" borderId="18" xfId="1" applyFont="1" applyFill="1" applyBorder="1" applyAlignment="1">
      <alignment horizontal="center" vertical="center"/>
    </xf>
    <xf numFmtId="0" fontId="24" fillId="3" borderId="18" xfId="4" applyFont="1" applyFill="1" applyBorder="1" applyAlignment="1">
      <alignment horizontal="centerContinuous" vertical="center"/>
    </xf>
    <xf numFmtId="0" fontId="9" fillId="3" borderId="17" xfId="4" applyFont="1" applyFill="1" applyBorder="1" applyAlignment="1">
      <alignment horizontal="center" vertical="center"/>
    </xf>
    <xf numFmtId="0" fontId="26" fillId="3" borderId="18" xfId="1" applyFont="1" applyFill="1" applyBorder="1" applyAlignment="1">
      <alignment horizontal="center" vertical="top"/>
    </xf>
    <xf numFmtId="0" fontId="9" fillId="3" borderId="18" xfId="4" applyFont="1" applyFill="1" applyBorder="1" applyAlignment="1">
      <alignment horizontal="centerContinuous" vertical="center"/>
    </xf>
    <xf numFmtId="0" fontId="9" fillId="0" borderId="0" xfId="4" applyFont="1"/>
    <xf numFmtId="0" fontId="21" fillId="3" borderId="19" xfId="1" applyFont="1" applyFill="1" applyBorder="1" applyAlignment="1">
      <alignment horizontal="center" vertical="top"/>
    </xf>
    <xf numFmtId="0" fontId="23" fillId="3" borderId="17" xfId="4" applyFont="1" applyFill="1" applyBorder="1" applyAlignment="1">
      <alignment vertical="center"/>
    </xf>
    <xf numFmtId="0" fontId="21" fillId="0" borderId="17" xfId="1" applyFont="1" applyFill="1" applyBorder="1" applyAlignment="1">
      <alignment horizontal="center" vertical="center"/>
    </xf>
    <xf numFmtId="0" fontId="27" fillId="0" borderId="17" xfId="4" applyFont="1" applyBorder="1" applyAlignment="1">
      <alignment horizontal="left" vertical="center" wrapText="1"/>
    </xf>
    <xf numFmtId="4" fontId="23" fillId="0" borderId="17" xfId="4" applyNumberFormat="1" applyFont="1" applyBorder="1"/>
    <xf numFmtId="0" fontId="23" fillId="3" borderId="17" xfId="4" applyFont="1" applyFill="1" applyBorder="1" applyAlignment="1">
      <alignment vertical="top"/>
    </xf>
    <xf numFmtId="0" fontId="21" fillId="3" borderId="17" xfId="1" applyFont="1" applyFill="1" applyBorder="1" applyAlignment="1">
      <alignment horizontal="center" vertical="top"/>
    </xf>
    <xf numFmtId="0" fontId="27" fillId="3" borderId="17" xfId="4" applyFont="1" applyFill="1" applyBorder="1" applyAlignment="1">
      <alignment horizontal="left" vertical="center" wrapText="1"/>
    </xf>
    <xf numFmtId="4" fontId="23" fillId="3" borderId="17" xfId="4" applyNumberFormat="1" applyFont="1" applyFill="1" applyBorder="1" applyAlignment="1">
      <alignment vertical="center"/>
    </xf>
    <xf numFmtId="0" fontId="28" fillId="0" borderId="0" xfId="4" applyFont="1"/>
    <xf numFmtId="0" fontId="21" fillId="0" borderId="18" xfId="1" applyFont="1" applyFill="1" applyBorder="1" applyAlignment="1">
      <alignment horizontal="center" vertical="top"/>
    </xf>
    <xf numFmtId="0" fontId="23" fillId="3" borderId="18" xfId="4" applyFont="1" applyFill="1" applyBorder="1" applyAlignment="1">
      <alignment vertical="top" wrapText="1"/>
    </xf>
    <xf numFmtId="4" fontId="23" fillId="0" borderId="17" xfId="4" applyNumberFormat="1" applyFont="1" applyBorder="1" applyAlignment="1">
      <alignment vertical="center"/>
    </xf>
    <xf numFmtId="4" fontId="21" fillId="0" borderId="0" xfId="4" applyNumberFormat="1" applyFont="1"/>
    <xf numFmtId="0" fontId="21" fillId="3" borderId="18" xfId="1" applyFont="1" applyFill="1" applyBorder="1" applyAlignment="1">
      <alignment horizontal="center" vertical="top"/>
    </xf>
    <xf numFmtId="4" fontId="23" fillId="3" borderId="17" xfId="4" applyNumberFormat="1" applyFont="1" applyFill="1" applyBorder="1"/>
    <xf numFmtId="0" fontId="23" fillId="0" borderId="17" xfId="5" applyFont="1" applyBorder="1" applyAlignment="1">
      <alignment vertical="center"/>
    </xf>
    <xf numFmtId="0" fontId="21" fillId="0" borderId="5" xfId="1" applyFont="1" applyFill="1" applyBorder="1" applyAlignment="1">
      <alignment horizontal="center" vertical="center" wrapText="1"/>
    </xf>
    <xf numFmtId="0" fontId="23" fillId="0" borderId="18" xfId="5" applyFont="1" applyBorder="1" applyAlignment="1">
      <alignment vertical="center"/>
    </xf>
    <xf numFmtId="4" fontId="23" fillId="0" borderId="17" xfId="5" applyNumberFormat="1" applyFont="1" applyBorder="1" applyAlignment="1">
      <alignment vertical="center"/>
    </xf>
    <xf numFmtId="0" fontId="23" fillId="0" borderId="4" xfId="5" applyFont="1" applyBorder="1"/>
    <xf numFmtId="0" fontId="23" fillId="0" borderId="0" xfId="5" applyFont="1"/>
    <xf numFmtId="0" fontId="23" fillId="0" borderId="0" xfId="5" applyFont="1" applyAlignment="1">
      <alignment vertical="center"/>
    </xf>
    <xf numFmtId="0" fontId="21" fillId="0" borderId="17" xfId="1" applyFont="1" applyFill="1" applyBorder="1" applyAlignment="1">
      <alignment horizontal="center" vertical="top" wrapText="1"/>
    </xf>
    <xf numFmtId="0" fontId="23" fillId="0" borderId="18" xfId="5" applyFont="1" applyBorder="1" applyAlignment="1">
      <alignment horizontal="left" vertical="center" wrapText="1"/>
    </xf>
    <xf numFmtId="4" fontId="23" fillId="0" borderId="17" xfId="5" applyNumberFormat="1" applyFont="1" applyBorder="1"/>
    <xf numFmtId="0" fontId="23" fillId="0" borderId="2" xfId="5" applyFont="1" applyBorder="1"/>
    <xf numFmtId="0" fontId="23" fillId="0" borderId="21" xfId="5" applyFont="1" applyBorder="1"/>
    <xf numFmtId="0" fontId="21" fillId="3" borderId="1" xfId="1" applyFont="1" applyFill="1" applyBorder="1" applyAlignment="1">
      <alignment horizontal="center" vertical="top"/>
    </xf>
    <xf numFmtId="0" fontId="23" fillId="0" borderId="22" xfId="5" applyFont="1" applyBorder="1" applyAlignment="1">
      <alignment vertical="center" wrapText="1"/>
    </xf>
    <xf numFmtId="4" fontId="23" fillId="0" borderId="14" xfId="5" applyNumberFormat="1" applyFont="1" applyBorder="1"/>
    <xf numFmtId="0" fontId="21" fillId="3" borderId="3" xfId="1" applyFont="1" applyFill="1" applyBorder="1" applyAlignment="1">
      <alignment horizontal="center" vertical="top"/>
    </xf>
    <xf numFmtId="0" fontId="23" fillId="0" borderId="23" xfId="5" applyFont="1" applyBorder="1" applyAlignment="1">
      <alignment vertical="center" wrapText="1"/>
    </xf>
    <xf numFmtId="4" fontId="23" fillId="0" borderId="24" xfId="5" applyNumberFormat="1" applyFont="1" applyBorder="1"/>
    <xf numFmtId="0" fontId="23" fillId="0" borderId="24" xfId="4" applyFont="1" applyBorder="1" applyAlignment="1">
      <alignment vertical="center" wrapText="1"/>
    </xf>
    <xf numFmtId="0" fontId="23" fillId="0" borderId="22" xfId="5" applyFont="1" applyBorder="1"/>
    <xf numFmtId="0" fontId="23" fillId="0" borderId="12" xfId="5" applyFont="1" applyBorder="1" applyAlignment="1">
      <alignment wrapText="1"/>
    </xf>
    <xf numFmtId="0" fontId="23" fillId="0" borderId="6" xfId="5" applyFont="1" applyBorder="1"/>
    <xf numFmtId="0" fontId="23" fillId="0" borderId="25" xfId="5" applyFont="1" applyBorder="1"/>
    <xf numFmtId="0" fontId="21" fillId="3" borderId="5" xfId="1" applyFont="1" applyFill="1" applyBorder="1" applyAlignment="1">
      <alignment horizontal="center" vertical="top"/>
    </xf>
    <xf numFmtId="4" fontId="23" fillId="0" borderId="26" xfId="5" applyNumberFormat="1" applyFont="1" applyBorder="1"/>
    <xf numFmtId="0" fontId="23" fillId="0" borderId="18" xfId="5" applyFont="1" applyBorder="1"/>
    <xf numFmtId="0" fontId="23" fillId="0" borderId="19" xfId="5" applyFont="1" applyBorder="1"/>
    <xf numFmtId="0" fontId="23" fillId="0" borderId="19" xfId="5" applyFont="1" applyBorder="1" applyAlignment="1">
      <alignment vertical="center"/>
    </xf>
    <xf numFmtId="0" fontId="21" fillId="3" borderId="17" xfId="1" applyFont="1" applyFill="1" applyBorder="1" applyAlignment="1">
      <alignment horizontal="center" vertical="center"/>
    </xf>
    <xf numFmtId="0" fontId="23" fillId="3" borderId="12" xfId="4" applyFont="1" applyFill="1" applyBorder="1" applyAlignment="1">
      <alignment horizontal="left" wrapText="1"/>
    </xf>
    <xf numFmtId="0" fontId="23" fillId="0" borderId="12" xfId="5" applyFont="1" applyBorder="1" applyAlignment="1">
      <alignment horizontal="left" vertical="center" wrapText="1"/>
    </xf>
    <xf numFmtId="0" fontId="23" fillId="0" borderId="27" xfId="5" applyFont="1" applyBorder="1" applyAlignment="1">
      <alignment horizontal="left" vertical="center" wrapText="1"/>
    </xf>
    <xf numFmtId="0" fontId="23" fillId="3" borderId="5" xfId="4" applyFont="1" applyFill="1" applyBorder="1" applyAlignment="1">
      <alignment vertical="top"/>
    </xf>
    <xf numFmtId="0" fontId="21" fillId="3" borderId="6" xfId="1" applyFont="1" applyFill="1" applyBorder="1" applyAlignment="1">
      <alignment horizontal="center" vertical="top"/>
    </xf>
    <xf numFmtId="0" fontId="23" fillId="3" borderId="6" xfId="4" applyFont="1" applyFill="1" applyBorder="1" applyAlignment="1">
      <alignment vertical="top"/>
    </xf>
    <xf numFmtId="4" fontId="23" fillId="3" borderId="5" xfId="4" applyNumberFormat="1" applyFont="1" applyFill="1" applyBorder="1"/>
    <xf numFmtId="0" fontId="23" fillId="3" borderId="1" xfId="4" applyFont="1" applyFill="1" applyBorder="1" applyAlignment="1">
      <alignment vertical="top"/>
    </xf>
    <xf numFmtId="0" fontId="23" fillId="3" borderId="28" xfId="4" applyFont="1" applyFill="1" applyBorder="1" applyAlignment="1">
      <alignment vertical="top"/>
    </xf>
    <xf numFmtId="0" fontId="21" fillId="3" borderId="21" xfId="1" applyFont="1" applyFill="1" applyBorder="1" applyAlignment="1">
      <alignment horizontal="center" vertical="top"/>
    </xf>
    <xf numFmtId="0" fontId="23" fillId="0" borderId="18" xfId="4" applyFont="1" applyBorder="1" applyAlignment="1">
      <alignment vertical="top" wrapText="1"/>
    </xf>
    <xf numFmtId="0" fontId="23" fillId="3" borderId="1" xfId="4" applyFont="1" applyFill="1" applyBorder="1" applyAlignment="1">
      <alignment horizontal="right" vertical="top"/>
    </xf>
    <xf numFmtId="0" fontId="23" fillId="3" borderId="28" xfId="4" applyFont="1" applyFill="1" applyBorder="1" applyAlignment="1">
      <alignment horizontal="right" vertical="top"/>
    </xf>
    <xf numFmtId="0" fontId="23" fillId="3" borderId="18" xfId="4" applyFont="1" applyFill="1" applyBorder="1" applyAlignment="1">
      <alignment wrapText="1"/>
    </xf>
    <xf numFmtId="49" fontId="4" fillId="3" borderId="1" xfId="4" applyNumberFormat="1" applyFont="1" applyFill="1" applyBorder="1" applyAlignment="1">
      <alignment horizontal="right"/>
    </xf>
    <xf numFmtId="0" fontId="4" fillId="3" borderId="1" xfId="4" applyFont="1" applyFill="1" applyBorder="1" applyAlignment="1">
      <alignment horizontal="right" vertical="top"/>
    </xf>
    <xf numFmtId="0" fontId="4" fillId="3" borderId="28" xfId="4" applyFont="1" applyFill="1" applyBorder="1" applyAlignment="1">
      <alignment horizontal="right" vertical="top"/>
    </xf>
    <xf numFmtId="0" fontId="17" fillId="3" borderId="21" xfId="1" applyFont="1" applyFill="1" applyBorder="1" applyAlignment="1">
      <alignment horizontal="center" vertical="top"/>
    </xf>
    <xf numFmtId="0" fontId="4" fillId="3" borderId="18" xfId="4" applyFont="1" applyFill="1" applyBorder="1" applyAlignment="1">
      <alignment wrapText="1"/>
    </xf>
    <xf numFmtId="4" fontId="4" fillId="3" borderId="17" xfId="4" applyNumberFormat="1" applyFont="1" applyFill="1" applyBorder="1" applyAlignment="1">
      <alignment vertical="center"/>
    </xf>
    <xf numFmtId="0" fontId="17" fillId="0" borderId="0" xfId="4" applyFont="1"/>
    <xf numFmtId="4" fontId="4" fillId="0" borderId="17" xfId="4" applyNumberFormat="1" applyFont="1" applyBorder="1" applyAlignment="1">
      <alignment vertical="center"/>
    </xf>
    <xf numFmtId="0" fontId="21" fillId="3" borderId="18" xfId="1" applyFont="1" applyFill="1" applyBorder="1" applyAlignment="1">
      <alignment horizontal="center" vertical="top" wrapText="1"/>
    </xf>
    <xf numFmtId="0" fontId="23" fillId="3" borderId="18" xfId="5" applyFont="1" applyFill="1" applyBorder="1" applyAlignment="1">
      <alignment vertical="top" wrapText="1"/>
    </xf>
    <xf numFmtId="0" fontId="23" fillId="3" borderId="17" xfId="4" applyFont="1" applyFill="1" applyBorder="1"/>
    <xf numFmtId="0" fontId="21" fillId="3" borderId="18" xfId="1" applyFont="1" applyFill="1" applyBorder="1" applyAlignment="1">
      <alignment horizontal="center"/>
    </xf>
    <xf numFmtId="0" fontId="23" fillId="0" borderId="18" xfId="4" applyFont="1" applyBorder="1" applyAlignment="1">
      <alignment wrapText="1"/>
    </xf>
    <xf numFmtId="0" fontId="23" fillId="0" borderId="17" xfId="4" applyFont="1" applyBorder="1" applyAlignment="1">
      <alignment vertical="top"/>
    </xf>
    <xf numFmtId="0" fontId="4" fillId="3" borderId="17" xfId="4" quotePrefix="1" applyFont="1" applyFill="1" applyBorder="1" applyAlignment="1">
      <alignment horizontal="right" vertical="top"/>
    </xf>
    <xf numFmtId="0" fontId="4" fillId="0" borderId="17" xfId="4" applyFont="1" applyBorder="1" applyAlignment="1">
      <alignment vertical="top"/>
    </xf>
    <xf numFmtId="0" fontId="17" fillId="0" borderId="18" xfId="1" applyFont="1" applyFill="1" applyBorder="1" applyAlignment="1">
      <alignment horizontal="center" vertical="top"/>
    </xf>
    <xf numFmtId="0" fontId="4" fillId="0" borderId="18" xfId="4" quotePrefix="1" applyFont="1" applyBorder="1" applyAlignment="1">
      <alignment vertical="top" wrapText="1"/>
    </xf>
    <xf numFmtId="4" fontId="4" fillId="0" borderId="17" xfId="4" applyNumberFormat="1" applyFont="1" applyBorder="1" applyAlignment="1">
      <alignment horizontal="right" vertical="center"/>
    </xf>
    <xf numFmtId="0" fontId="23" fillId="3" borderId="17" xfId="4" quotePrefix="1" applyFont="1" applyFill="1" applyBorder="1" applyAlignment="1">
      <alignment horizontal="right" vertical="top"/>
    </xf>
    <xf numFmtId="0" fontId="23" fillId="0" borderId="18" xfId="4" quotePrefix="1" applyFont="1" applyBorder="1" applyAlignment="1">
      <alignment vertical="top" wrapText="1"/>
    </xf>
    <xf numFmtId="4" fontId="23" fillId="0" borderId="17" xfId="4" applyNumberFormat="1" applyFont="1" applyBorder="1" applyAlignment="1">
      <alignment horizontal="right" vertical="center"/>
    </xf>
    <xf numFmtId="0" fontId="23" fillId="3" borderId="18" xfId="4" applyFont="1" applyFill="1" applyBorder="1"/>
    <xf numFmtId="4" fontId="23" fillId="3" borderId="17" xfId="4" applyNumberFormat="1" applyFont="1" applyFill="1" applyBorder="1" applyAlignment="1">
      <alignment horizontal="right" vertical="center"/>
    </xf>
    <xf numFmtId="0" fontId="23" fillId="3" borderId="18" xfId="4" applyFont="1" applyFill="1" applyBorder="1" applyAlignment="1">
      <alignment vertical="center" wrapText="1"/>
    </xf>
    <xf numFmtId="0" fontId="23" fillId="3" borderId="18" xfId="4" applyFont="1" applyFill="1" applyBorder="1" applyAlignment="1">
      <alignment vertical="top"/>
    </xf>
    <xf numFmtId="0" fontId="23" fillId="3" borderId="18" xfId="5" applyFont="1" applyFill="1" applyBorder="1" applyAlignment="1">
      <alignment vertical="center" wrapText="1"/>
    </xf>
    <xf numFmtId="0" fontId="21" fillId="3" borderId="19" xfId="1" applyFont="1" applyFill="1" applyBorder="1" applyAlignment="1">
      <alignment horizontal="center" vertical="center"/>
    </xf>
    <xf numFmtId="0" fontId="21" fillId="0" borderId="0" xfId="4" applyFont="1" applyAlignment="1">
      <alignment vertical="center"/>
    </xf>
    <xf numFmtId="4" fontId="21" fillId="0" borderId="0" xfId="4" applyNumberFormat="1" applyFont="1" applyAlignment="1">
      <alignment vertical="center"/>
    </xf>
    <xf numFmtId="0" fontId="21" fillId="3" borderId="18" xfId="1" applyFont="1" applyFill="1" applyBorder="1" applyAlignment="1">
      <alignment horizontal="center" vertical="center" wrapText="1"/>
    </xf>
    <xf numFmtId="0" fontId="23" fillId="3" borderId="2" xfId="4" applyFont="1" applyFill="1" applyBorder="1"/>
    <xf numFmtId="0" fontId="23" fillId="3" borderId="21" xfId="4" applyFont="1" applyFill="1" applyBorder="1"/>
    <xf numFmtId="0" fontId="23" fillId="3" borderId="28" xfId="4" applyFont="1" applyFill="1" applyBorder="1"/>
    <xf numFmtId="0" fontId="23" fillId="3" borderId="16" xfId="4" applyFont="1" applyFill="1" applyBorder="1" applyAlignment="1">
      <alignment vertical="center" wrapText="1"/>
    </xf>
    <xf numFmtId="4" fontId="23" fillId="3" borderId="14" xfId="4" applyNumberFormat="1" applyFont="1" applyFill="1" applyBorder="1"/>
    <xf numFmtId="0" fontId="23" fillId="3" borderId="4" xfId="4" applyFont="1" applyFill="1" applyBorder="1"/>
    <xf numFmtId="0" fontId="23" fillId="3" borderId="0" xfId="4" applyFont="1" applyFill="1"/>
    <xf numFmtId="0" fontId="23" fillId="3" borderId="29" xfId="4" applyFont="1" applyFill="1" applyBorder="1"/>
    <xf numFmtId="0" fontId="21" fillId="3" borderId="29" xfId="1" applyFont="1" applyFill="1" applyBorder="1" applyAlignment="1">
      <alignment horizontal="center" vertical="top"/>
    </xf>
    <xf numFmtId="0" fontId="23" fillId="3" borderId="22" xfId="4" applyFont="1" applyFill="1" applyBorder="1" applyAlignment="1">
      <alignment horizontal="left" wrapText="1"/>
    </xf>
    <xf numFmtId="4" fontId="23" fillId="3" borderId="24" xfId="4" applyNumberFormat="1" applyFont="1" applyFill="1" applyBorder="1"/>
    <xf numFmtId="0" fontId="30" fillId="0" borderId="0" xfId="4" applyFont="1"/>
    <xf numFmtId="0" fontId="21" fillId="3" borderId="0" xfId="1" applyFont="1" applyFill="1" applyBorder="1" applyAlignment="1">
      <alignment horizontal="center" vertical="top"/>
    </xf>
    <xf numFmtId="0" fontId="23" fillId="3" borderId="12" xfId="4" applyFont="1" applyFill="1" applyBorder="1" applyAlignment="1">
      <alignment horizontal="left" vertical="center" wrapText="1"/>
    </xf>
    <xf numFmtId="4" fontId="23" fillId="3" borderId="13" xfId="4" applyNumberFormat="1" applyFont="1" applyFill="1" applyBorder="1"/>
    <xf numFmtId="0" fontId="23" fillId="3" borderId="22" xfId="4" applyFont="1" applyFill="1" applyBorder="1" applyAlignment="1">
      <alignment horizontal="left" vertical="center" wrapText="1"/>
    </xf>
    <xf numFmtId="0" fontId="23" fillId="3" borderId="22" xfId="4" applyFont="1" applyFill="1" applyBorder="1"/>
    <xf numFmtId="0" fontId="23" fillId="3" borderId="6" xfId="4" applyFont="1" applyFill="1" applyBorder="1"/>
    <xf numFmtId="0" fontId="23" fillId="3" borderId="25" xfId="4" applyFont="1" applyFill="1" applyBorder="1"/>
    <xf numFmtId="0" fontId="23" fillId="3" borderId="30" xfId="4" applyFont="1" applyFill="1" applyBorder="1"/>
    <xf numFmtId="0" fontId="21" fillId="3" borderId="25" xfId="1" applyFont="1" applyFill="1" applyBorder="1" applyAlignment="1">
      <alignment horizontal="center" vertical="top"/>
    </xf>
    <xf numFmtId="0" fontId="23" fillId="3" borderId="6" xfId="4" applyFont="1" applyFill="1" applyBorder="1" applyAlignment="1">
      <alignment horizontal="left" wrapText="1"/>
    </xf>
    <xf numFmtId="0" fontId="23" fillId="3" borderId="16" xfId="4" applyFont="1" applyFill="1" applyBorder="1" applyAlignment="1">
      <alignment horizontal="left" vertical="center" wrapText="1"/>
    </xf>
    <xf numFmtId="0" fontId="23" fillId="0" borderId="22" xfId="4" applyFont="1" applyBorder="1" applyAlignment="1">
      <alignment vertical="center" wrapText="1"/>
    </xf>
    <xf numFmtId="0" fontId="23" fillId="3" borderId="22" xfId="4" applyFont="1" applyFill="1" applyBorder="1" applyAlignment="1">
      <alignment vertical="center" wrapText="1"/>
    </xf>
    <xf numFmtId="0" fontId="23" fillId="3" borderId="27" xfId="4" applyFont="1" applyFill="1" applyBorder="1" applyAlignment="1">
      <alignment vertical="center" wrapText="1"/>
    </xf>
    <xf numFmtId="4" fontId="23" fillId="3" borderId="26" xfId="4" applyNumberFormat="1" applyFont="1" applyFill="1" applyBorder="1"/>
    <xf numFmtId="0" fontId="23" fillId="3" borderId="6" xfId="4" applyFont="1" applyFill="1" applyBorder="1" applyAlignment="1">
      <alignment vertical="center" wrapText="1"/>
    </xf>
    <xf numFmtId="0" fontId="23" fillId="3" borderId="31" xfId="4" applyFont="1" applyFill="1" applyBorder="1" applyAlignment="1">
      <alignment vertical="center" wrapText="1"/>
    </xf>
    <xf numFmtId="4" fontId="23" fillId="3" borderId="32" xfId="4" applyNumberFormat="1" applyFont="1" applyFill="1" applyBorder="1"/>
    <xf numFmtId="0" fontId="21" fillId="3" borderId="17" xfId="1" applyFont="1" applyFill="1" applyBorder="1" applyAlignment="1">
      <alignment horizontal="center"/>
    </xf>
    <xf numFmtId="0" fontId="23" fillId="3" borderId="19" xfId="4" applyFont="1" applyFill="1" applyBorder="1"/>
    <xf numFmtId="0" fontId="23" fillId="3" borderId="20" xfId="4" applyFont="1" applyFill="1" applyBorder="1"/>
    <xf numFmtId="0" fontId="23" fillId="3" borderId="19" xfId="4" applyFont="1" applyFill="1" applyBorder="1" applyAlignment="1">
      <alignment horizontal="left" vertical="center" wrapText="1"/>
    </xf>
    <xf numFmtId="0" fontId="27" fillId="0" borderId="16" xfId="4" applyFont="1" applyBorder="1"/>
    <xf numFmtId="0" fontId="23" fillId="0" borderId="22" xfId="4" applyFont="1" applyBorder="1"/>
    <xf numFmtId="0" fontId="21" fillId="3" borderId="0" xfId="1" quotePrefix="1" applyFont="1" applyFill="1" applyBorder="1" applyAlignment="1">
      <alignment horizontal="center" vertical="top"/>
    </xf>
    <xf numFmtId="0" fontId="27" fillId="3" borderId="12" xfId="4" applyFont="1" applyFill="1" applyBorder="1"/>
    <xf numFmtId="0" fontId="27" fillId="3" borderId="22" xfId="4" applyFont="1" applyFill="1" applyBorder="1"/>
    <xf numFmtId="0" fontId="21" fillId="3" borderId="29" xfId="1" quotePrefix="1" applyFont="1" applyFill="1" applyBorder="1" applyAlignment="1">
      <alignment horizontal="center" vertical="top"/>
    </xf>
    <xf numFmtId="0" fontId="23" fillId="3" borderId="12" xfId="4" applyFont="1" applyFill="1" applyBorder="1"/>
    <xf numFmtId="0" fontId="23" fillId="3" borderId="22" xfId="4" applyFont="1" applyFill="1" applyBorder="1" applyAlignment="1">
      <alignment wrapText="1"/>
    </xf>
    <xf numFmtId="0" fontId="23" fillId="3" borderId="12" xfId="4" applyFont="1" applyFill="1" applyBorder="1" applyAlignment="1">
      <alignment vertical="center" wrapText="1"/>
    </xf>
    <xf numFmtId="0" fontId="17" fillId="3" borderId="0" xfId="1" quotePrefix="1" applyFont="1" applyFill="1" applyBorder="1" applyAlignment="1">
      <alignment horizontal="center" vertical="top"/>
    </xf>
    <xf numFmtId="0" fontId="23" fillId="3" borderId="6" xfId="4" applyFont="1" applyFill="1" applyBorder="1" applyAlignment="1">
      <alignment horizontal="left" vertical="center" wrapText="1"/>
    </xf>
    <xf numFmtId="0" fontId="17" fillId="3" borderId="25" xfId="1" applyFont="1" applyFill="1" applyBorder="1" applyAlignment="1">
      <alignment horizontal="center" vertical="top"/>
    </xf>
    <xf numFmtId="0" fontId="23" fillId="3" borderId="27" xfId="4" applyFont="1" applyFill="1" applyBorder="1" applyAlignment="1">
      <alignment horizontal="left" vertical="center" wrapText="1"/>
    </xf>
    <xf numFmtId="0" fontId="17" fillId="3" borderId="0" xfId="1" applyFont="1" applyFill="1" applyBorder="1" applyAlignment="1">
      <alignment horizontal="center" vertical="top"/>
    </xf>
    <xf numFmtId="0" fontId="21" fillId="3" borderId="21" xfId="1" quotePrefix="1" applyFont="1" applyFill="1" applyBorder="1" applyAlignment="1">
      <alignment horizontal="center" vertical="top"/>
    </xf>
    <xf numFmtId="0" fontId="27" fillId="3" borderId="16" xfId="4" applyFont="1" applyFill="1" applyBorder="1"/>
    <xf numFmtId="0" fontId="21" fillId="3" borderId="25" xfId="1" quotePrefix="1" applyFont="1" applyFill="1" applyBorder="1" applyAlignment="1">
      <alignment horizontal="center" vertical="top"/>
    </xf>
    <xf numFmtId="0" fontId="23" fillId="3" borderId="24" xfId="4" applyFont="1" applyFill="1" applyBorder="1" applyAlignment="1">
      <alignment horizontal="left" vertical="center" wrapText="1"/>
    </xf>
    <xf numFmtId="0" fontId="23" fillId="0" borderId="6" xfId="4" applyFont="1" applyBorder="1" applyAlignment="1">
      <alignment horizontal="left" wrapText="1"/>
    </xf>
    <xf numFmtId="0" fontId="23" fillId="3" borderId="5" xfId="4" applyFont="1" applyFill="1" applyBorder="1"/>
    <xf numFmtId="0" fontId="23" fillId="3" borderId="17" xfId="5" applyFont="1" applyFill="1" applyBorder="1"/>
    <xf numFmtId="0" fontId="23" fillId="3" borderId="19" xfId="5" applyFont="1" applyFill="1" applyBorder="1"/>
    <xf numFmtId="0" fontId="23" fillId="3" borderId="19" xfId="4" applyFont="1" applyFill="1" applyBorder="1" applyAlignment="1">
      <alignment vertical="top" wrapText="1"/>
    </xf>
    <xf numFmtId="0" fontId="23" fillId="3" borderId="26" xfId="4" applyFont="1" applyFill="1" applyBorder="1" applyAlignment="1">
      <alignment vertical="center" wrapText="1"/>
    </xf>
    <xf numFmtId="0" fontId="23" fillId="3" borderId="33" xfId="4" applyFont="1" applyFill="1" applyBorder="1" applyAlignment="1">
      <alignment vertical="center" wrapText="1"/>
    </xf>
    <xf numFmtId="0" fontId="23" fillId="3" borderId="18" xfId="4" applyFont="1" applyFill="1" applyBorder="1" applyAlignment="1">
      <alignment horizontal="left" vertical="top" wrapText="1"/>
    </xf>
    <xf numFmtId="0" fontId="23" fillId="3" borderId="34" xfId="4" applyFont="1" applyFill="1" applyBorder="1" applyAlignment="1">
      <alignment vertical="top" wrapText="1"/>
    </xf>
    <xf numFmtId="0" fontId="24" fillId="3" borderId="18" xfId="4" applyFont="1" applyFill="1" applyBorder="1" applyAlignment="1">
      <alignment horizontal="center" vertical="center"/>
    </xf>
    <xf numFmtId="0" fontId="24" fillId="3" borderId="19" xfId="4" applyFont="1" applyFill="1" applyBorder="1" applyAlignment="1">
      <alignment horizontal="center" vertical="center"/>
    </xf>
    <xf numFmtId="4" fontId="31" fillId="3" borderId="17" xfId="4" applyNumberFormat="1" applyFont="1" applyFill="1" applyBorder="1" applyAlignment="1">
      <alignment vertical="center"/>
    </xf>
    <xf numFmtId="0" fontId="29" fillId="0" borderId="0" xfId="4" applyFont="1" applyAlignment="1">
      <alignment vertical="center"/>
    </xf>
    <xf numFmtId="3" fontId="21" fillId="0" borderId="0" xfId="4" applyNumberFormat="1" applyFont="1"/>
    <xf numFmtId="0" fontId="13" fillId="0" borderId="12" xfId="2" applyFont="1" applyBorder="1" applyAlignment="1">
      <alignment vertical="center"/>
    </xf>
    <xf numFmtId="4" fontId="13" fillId="0" borderId="13" xfId="2" applyNumberFormat="1" applyFont="1" applyBorder="1"/>
    <xf numFmtId="4" fontId="13" fillId="0" borderId="13" xfId="2" applyNumberFormat="1" applyFont="1" applyBorder="1" applyAlignment="1">
      <alignment horizontal="right"/>
    </xf>
    <xf numFmtId="0" fontId="13" fillId="0" borderId="13" xfId="2" applyFont="1" applyBorder="1" applyAlignment="1">
      <alignment vertical="center"/>
    </xf>
    <xf numFmtId="4" fontId="13" fillId="0" borderId="14" xfId="2" applyNumberFormat="1" applyFont="1" applyBorder="1"/>
    <xf numFmtId="4" fontId="4" fillId="0" borderId="13" xfId="2" applyNumberFormat="1" applyFont="1" applyBorder="1" applyAlignment="1">
      <alignment horizontal="right"/>
    </xf>
    <xf numFmtId="4" fontId="4" fillId="0" borderId="13" xfId="2" applyNumberFormat="1" applyFont="1" applyBorder="1"/>
    <xf numFmtId="0" fontId="13" fillId="0" borderId="12" xfId="2" applyFont="1" applyBorder="1"/>
    <xf numFmtId="4" fontId="4" fillId="0" borderId="15" xfId="2" applyNumberFormat="1" applyFont="1" applyBorder="1"/>
    <xf numFmtId="0" fontId="13" fillId="0" borderId="16" xfId="2" applyFont="1" applyBorder="1"/>
    <xf numFmtId="0" fontId="17" fillId="0" borderId="13" xfId="3" applyFont="1" applyBorder="1"/>
    <xf numFmtId="0" fontId="31" fillId="3" borderId="18" xfId="4" applyFont="1" applyFill="1" applyBorder="1" applyAlignment="1">
      <alignment horizontal="left" vertical="center"/>
    </xf>
    <xf numFmtId="0" fontId="31" fillId="3" borderId="19" xfId="4" applyFont="1" applyFill="1" applyBorder="1" applyAlignment="1">
      <alignment horizontal="left" vertical="center"/>
    </xf>
    <xf numFmtId="0" fontId="31" fillId="3" borderId="20" xfId="4" applyFont="1" applyFill="1" applyBorder="1" applyAlignment="1">
      <alignment horizontal="left" vertical="center"/>
    </xf>
    <xf numFmtId="0" fontId="27" fillId="3" borderId="18" xfId="4" applyFont="1" applyFill="1" applyBorder="1" applyAlignment="1">
      <alignment horizontal="center" vertical="center"/>
    </xf>
    <xf numFmtId="0" fontId="27" fillId="3" borderId="19" xfId="4" applyFont="1" applyFill="1" applyBorder="1" applyAlignment="1">
      <alignment horizontal="center" vertical="center"/>
    </xf>
    <xf numFmtId="4" fontId="27" fillId="3" borderId="17" xfId="4" applyNumberFormat="1" applyFont="1" applyFill="1" applyBorder="1" applyAlignment="1">
      <alignment vertical="center"/>
    </xf>
    <xf numFmtId="0" fontId="27" fillId="3" borderId="18" xfId="4" applyFont="1" applyFill="1" applyBorder="1" applyAlignment="1">
      <alignment horizontal="center"/>
    </xf>
    <xf numFmtId="0" fontId="27" fillId="3" borderId="19" xfId="4" applyFont="1" applyFill="1" applyBorder="1" applyAlignment="1">
      <alignment horizontal="center"/>
    </xf>
    <xf numFmtId="4" fontId="27" fillId="3" borderId="17" xfId="4" applyNumberFormat="1" applyFont="1" applyFill="1" applyBorder="1"/>
  </cellXfs>
  <cellStyles count="6">
    <cellStyle name="Normalny" xfId="0" builtinId="0"/>
    <cellStyle name="Normalny 2" xfId="2" xr:uid="{98B545C4-C3A0-4597-9D02-1927822D6D10}"/>
    <cellStyle name="Normalny 2 2" xfId="3" xr:uid="{A43C1D7C-86B9-4796-8E97-8F9C6951B7DB}"/>
    <cellStyle name="Normalny 3" xfId="4" xr:uid="{486A8F9B-3FE9-478B-B368-AE41167FDCDD}"/>
    <cellStyle name="Normalny 3 2" xfId="5" xr:uid="{3C772F9F-6323-482E-9A56-B98FDE8A2C58}"/>
    <cellStyle name="Zły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AE0D6-0B9D-4D0E-96E1-408939FE0DAD}">
  <dimension ref="A1:M286"/>
  <sheetViews>
    <sheetView zoomScale="150" zoomScaleNormal="150" workbookViewId="0">
      <selection activeCell="A7" sqref="A7:H71"/>
    </sheetView>
  </sheetViews>
  <sheetFormatPr defaultRowHeight="15" x14ac:dyDescent="0.25"/>
  <cols>
    <col min="1" max="1" width="3.7109375" style="6" customWidth="1"/>
    <col min="2" max="2" width="6" style="6" customWidth="1"/>
    <col min="3" max="3" width="5" style="6" customWidth="1"/>
    <col min="4" max="4" width="38.42578125" style="6" customWidth="1"/>
    <col min="5" max="5" width="13" style="6" customWidth="1"/>
    <col min="6" max="6" width="10.5703125" style="6" customWidth="1"/>
    <col min="7" max="7" width="10.85546875" style="6" customWidth="1"/>
    <col min="8" max="8" width="12.7109375" style="6" customWidth="1"/>
    <col min="9" max="9" width="9.85546875" style="4" customWidth="1"/>
    <col min="10" max="10" width="10.42578125" style="5" customWidth="1"/>
    <col min="11" max="11" width="10.28515625" style="5" customWidth="1"/>
    <col min="12" max="12" width="9.7109375" style="6" customWidth="1"/>
    <col min="13" max="13" width="12.140625" style="6" customWidth="1"/>
    <col min="14" max="14" width="10.28515625" style="6" customWidth="1"/>
    <col min="15" max="16384" width="9.140625" style="6"/>
  </cols>
  <sheetData>
    <row r="1" spans="1:13" ht="12.75" customHeight="1" x14ac:dyDescent="0.25">
      <c r="A1" s="1"/>
      <c r="B1" s="1"/>
      <c r="C1" s="2"/>
      <c r="D1" s="3"/>
      <c r="E1" s="3"/>
      <c r="F1" s="3" t="s">
        <v>0</v>
      </c>
      <c r="G1" s="1"/>
      <c r="H1" s="1"/>
    </row>
    <row r="2" spans="1:13" ht="12.75" customHeight="1" x14ac:dyDescent="0.25">
      <c r="A2" s="1"/>
      <c r="B2" s="1"/>
      <c r="C2" s="2"/>
      <c r="D2" s="3"/>
      <c r="E2" s="3"/>
      <c r="F2" s="3" t="s">
        <v>183</v>
      </c>
      <c r="G2" s="1"/>
      <c r="H2" s="1"/>
    </row>
    <row r="3" spans="1:13" ht="12.75" customHeight="1" x14ac:dyDescent="0.25">
      <c r="A3" s="1"/>
      <c r="B3" s="1"/>
      <c r="C3" s="2"/>
      <c r="D3" s="3"/>
      <c r="E3" s="3"/>
      <c r="F3" s="1" t="s">
        <v>1</v>
      </c>
      <c r="G3" s="1"/>
      <c r="H3" s="1"/>
    </row>
    <row r="4" spans="1:13" ht="12.75" customHeight="1" x14ac:dyDescent="0.25">
      <c r="A4" s="1"/>
      <c r="B4" s="1"/>
      <c r="C4" s="2"/>
      <c r="D4" s="3"/>
      <c r="E4" s="3"/>
      <c r="F4" s="3" t="s">
        <v>184</v>
      </c>
      <c r="G4" s="1"/>
      <c r="H4" s="1"/>
    </row>
    <row r="5" spans="1:13" ht="30.75" customHeight="1" x14ac:dyDescent="0.25">
      <c r="A5" s="7" t="s">
        <v>2</v>
      </c>
      <c r="B5" s="8"/>
      <c r="C5" s="9"/>
      <c r="D5" s="9"/>
      <c r="E5" s="8"/>
      <c r="F5" s="8"/>
      <c r="G5" s="10"/>
      <c r="H5" s="8"/>
    </row>
    <row r="6" spans="1:13" ht="21" customHeight="1" x14ac:dyDescent="0.25">
      <c r="A6" s="1"/>
      <c r="B6" s="1"/>
      <c r="C6" s="2"/>
      <c r="D6" s="2"/>
      <c r="E6" s="11"/>
      <c r="F6" s="1"/>
      <c r="G6" s="12"/>
      <c r="H6" s="13" t="s">
        <v>3</v>
      </c>
    </row>
    <row r="7" spans="1:13" s="22" customFormat="1" ht="11.25" x14ac:dyDescent="0.2">
      <c r="A7" s="14"/>
      <c r="B7" s="14"/>
      <c r="C7" s="15"/>
      <c r="D7" s="16"/>
      <c r="E7" s="17" t="s">
        <v>4</v>
      </c>
      <c r="F7" s="18"/>
      <c r="G7" s="19"/>
      <c r="H7" s="17" t="s">
        <v>4</v>
      </c>
      <c r="I7" s="4"/>
      <c r="J7" s="20"/>
      <c r="K7" s="21" t="s">
        <v>5</v>
      </c>
      <c r="M7" s="23" t="s">
        <v>6</v>
      </c>
    </row>
    <row r="8" spans="1:13" s="22" customFormat="1" ht="11.25" x14ac:dyDescent="0.2">
      <c r="A8" s="24" t="s">
        <v>7</v>
      </c>
      <c r="B8" s="24" t="s">
        <v>8</v>
      </c>
      <c r="C8" s="25" t="s">
        <v>9</v>
      </c>
      <c r="D8" s="26" t="s">
        <v>10</v>
      </c>
      <c r="E8" s="24" t="s">
        <v>11</v>
      </c>
      <c r="F8" s="27" t="s">
        <v>12</v>
      </c>
      <c r="G8" s="24" t="s">
        <v>13</v>
      </c>
      <c r="H8" s="24" t="s">
        <v>14</v>
      </c>
      <c r="I8" s="4"/>
      <c r="J8" s="20"/>
      <c r="K8" s="28">
        <f>SUM(I10-I22)</f>
        <v>-5.8207660913467407E-11</v>
      </c>
      <c r="M8" s="29">
        <f>SUM(H10-H22)</f>
        <v>-192519735.98999989</v>
      </c>
    </row>
    <row r="9" spans="1:13" s="22" customFormat="1" ht="4.5" customHeight="1" x14ac:dyDescent="0.2">
      <c r="A9" s="30"/>
      <c r="B9" s="30"/>
      <c r="C9" s="31"/>
      <c r="D9" s="32"/>
      <c r="E9" s="30"/>
      <c r="F9" s="33"/>
      <c r="G9" s="33"/>
      <c r="H9" s="30"/>
      <c r="I9" s="4"/>
      <c r="J9" s="20"/>
      <c r="K9" s="20"/>
    </row>
    <row r="10" spans="1:13" s="22" customFormat="1" ht="18" customHeight="1" thickBot="1" x14ac:dyDescent="0.25">
      <c r="A10" s="34"/>
      <c r="B10" s="34"/>
      <c r="C10" s="35"/>
      <c r="D10" s="36" t="s">
        <v>15</v>
      </c>
      <c r="E10" s="37">
        <v>1023127363.38</v>
      </c>
      <c r="F10" s="37">
        <f>SUM(F11)</f>
        <v>386100</v>
      </c>
      <c r="G10" s="37">
        <f>SUM(G11)</f>
        <v>0</v>
      </c>
      <c r="H10" s="37">
        <f t="shared" ref="H10:H11" si="0">SUM(E10+F10-G10)</f>
        <v>1023513463.38</v>
      </c>
      <c r="I10" s="4">
        <f>SUM(F10-G10)</f>
        <v>386100</v>
      </c>
      <c r="J10" s="20"/>
      <c r="K10" s="20"/>
    </row>
    <row r="11" spans="1:13" s="22" customFormat="1" ht="18.75" customHeight="1" thickBot="1" x14ac:dyDescent="0.25">
      <c r="A11" s="34"/>
      <c r="B11" s="34"/>
      <c r="C11" s="35"/>
      <c r="D11" s="38" t="s">
        <v>16</v>
      </c>
      <c r="E11" s="39">
        <v>51252961.379999995</v>
      </c>
      <c r="F11" s="40">
        <f>SUM(F13)</f>
        <v>386100</v>
      </c>
      <c r="G11" s="40">
        <f>SUM(G13)</f>
        <v>0</v>
      </c>
      <c r="H11" s="39">
        <f t="shared" si="0"/>
        <v>51639061.379999995</v>
      </c>
      <c r="I11" s="4">
        <f>SUM(F11-G11)</f>
        <v>386100</v>
      </c>
      <c r="J11" s="20"/>
      <c r="K11" s="20"/>
    </row>
    <row r="12" spans="1:13" s="22" customFormat="1" ht="18.75" customHeight="1" thickTop="1" x14ac:dyDescent="0.2">
      <c r="A12" s="41">
        <v>751</v>
      </c>
      <c r="B12" s="41"/>
      <c r="C12" s="42"/>
      <c r="D12" s="43" t="s">
        <v>17</v>
      </c>
      <c r="E12" s="44"/>
      <c r="F12" s="45"/>
      <c r="G12" s="45"/>
      <c r="H12" s="44"/>
      <c r="I12" s="4"/>
      <c r="J12" s="20"/>
      <c r="K12" s="20"/>
    </row>
    <row r="13" spans="1:13" s="22" customFormat="1" ht="12.75" customHeight="1" thickBot="1" x14ac:dyDescent="0.25">
      <c r="A13" s="41"/>
      <c r="B13" s="41"/>
      <c r="C13" s="42"/>
      <c r="D13" s="43" t="s">
        <v>18</v>
      </c>
      <c r="E13" s="40">
        <v>2046446</v>
      </c>
      <c r="F13" s="40">
        <f>SUM(F14,F19)</f>
        <v>386100</v>
      </c>
      <c r="G13" s="40">
        <f>SUM(G14,G19)</f>
        <v>0</v>
      </c>
      <c r="H13" s="40">
        <f t="shared" ref="H13:H38" si="1">SUM(E13+F13-G13)</f>
        <v>2432546</v>
      </c>
      <c r="I13" s="4"/>
      <c r="J13" s="20"/>
      <c r="K13" s="20"/>
    </row>
    <row r="14" spans="1:13" s="22" customFormat="1" ht="12.75" customHeight="1" thickTop="1" x14ac:dyDescent="0.2">
      <c r="A14" s="41"/>
      <c r="B14" s="46">
        <v>75108</v>
      </c>
      <c r="C14" s="47"/>
      <c r="D14" s="48" t="s">
        <v>19</v>
      </c>
      <c r="E14" s="49">
        <v>209954</v>
      </c>
      <c r="F14" s="50">
        <f t="shared" ref="F14:G15" si="2">SUM(F15)</f>
        <v>384900</v>
      </c>
      <c r="G14" s="50">
        <f t="shared" si="2"/>
        <v>0</v>
      </c>
      <c r="H14" s="49">
        <f t="shared" si="1"/>
        <v>594854</v>
      </c>
      <c r="I14" s="4"/>
      <c r="J14" s="20"/>
      <c r="K14" s="20"/>
    </row>
    <row r="15" spans="1:13" s="22" customFormat="1" ht="12.75" customHeight="1" x14ac:dyDescent="0.2">
      <c r="A15" s="41"/>
      <c r="B15" s="51"/>
      <c r="C15" s="35"/>
      <c r="D15" s="277" t="s">
        <v>20</v>
      </c>
      <c r="E15" s="278">
        <v>209954</v>
      </c>
      <c r="F15" s="279">
        <f>SUM(F16)</f>
        <v>384900</v>
      </c>
      <c r="G15" s="279">
        <f t="shared" si="2"/>
        <v>0</v>
      </c>
      <c r="H15" s="278">
        <f t="shared" si="1"/>
        <v>594854</v>
      </c>
      <c r="I15" s="4"/>
      <c r="J15" s="20"/>
      <c r="K15" s="20"/>
    </row>
    <row r="16" spans="1:13" s="22" customFormat="1" ht="43.5" customHeight="1" x14ac:dyDescent="0.2">
      <c r="A16" s="41"/>
      <c r="B16" s="52"/>
      <c r="C16" s="53" t="s">
        <v>21</v>
      </c>
      <c r="D16" s="54" t="s">
        <v>22</v>
      </c>
      <c r="E16" s="55">
        <v>209954</v>
      </c>
      <c r="F16" s="56">
        <v>384900</v>
      </c>
      <c r="G16" s="56"/>
      <c r="H16" s="55">
        <f t="shared" si="1"/>
        <v>594854</v>
      </c>
      <c r="I16" s="4"/>
      <c r="J16" s="20"/>
      <c r="K16" s="20"/>
    </row>
    <row r="17" spans="1:13" s="22" customFormat="1" ht="16.5" customHeight="1" x14ac:dyDescent="0.2">
      <c r="A17" s="52"/>
      <c r="B17" s="46">
        <v>75109</v>
      </c>
      <c r="C17" s="42"/>
      <c r="D17" s="57" t="s">
        <v>23</v>
      </c>
      <c r="E17" s="58"/>
      <c r="F17" s="58"/>
      <c r="G17" s="58"/>
      <c r="H17" s="58"/>
      <c r="I17" s="4"/>
      <c r="J17" s="20"/>
      <c r="K17" s="20"/>
    </row>
    <row r="18" spans="1:13" s="22" customFormat="1" ht="13.5" customHeight="1" x14ac:dyDescent="0.2">
      <c r="A18" s="52"/>
      <c r="B18" s="46"/>
      <c r="C18" s="42"/>
      <c r="D18" s="57" t="s">
        <v>24</v>
      </c>
      <c r="E18" s="58"/>
      <c r="F18" s="58"/>
      <c r="G18" s="58"/>
      <c r="H18" s="58"/>
      <c r="I18" s="4"/>
      <c r="J18" s="20"/>
      <c r="K18" s="20"/>
    </row>
    <row r="19" spans="1:13" s="22" customFormat="1" ht="13.5" customHeight="1" x14ac:dyDescent="0.2">
      <c r="A19" s="52"/>
      <c r="B19" s="46"/>
      <c r="C19" s="47"/>
      <c r="D19" s="48" t="s">
        <v>25</v>
      </c>
      <c r="E19" s="49">
        <v>1263116</v>
      </c>
      <c r="F19" s="50">
        <f t="shared" ref="F19:G19" si="3">SUM(F20)</f>
        <v>1200</v>
      </c>
      <c r="G19" s="50">
        <f t="shared" si="3"/>
        <v>0</v>
      </c>
      <c r="H19" s="49">
        <f t="shared" ref="H19:H21" si="4">SUM(E19+F19-G19)</f>
        <v>1264316</v>
      </c>
      <c r="I19" s="4"/>
      <c r="J19" s="20"/>
      <c r="K19" s="20"/>
    </row>
    <row r="20" spans="1:13" s="22" customFormat="1" ht="16.5" customHeight="1" x14ac:dyDescent="0.2">
      <c r="A20" s="52"/>
      <c r="B20" s="51"/>
      <c r="C20" s="35"/>
      <c r="D20" s="277" t="s">
        <v>20</v>
      </c>
      <c r="E20" s="278">
        <v>1263116</v>
      </c>
      <c r="F20" s="279">
        <f>SUM(F21:F21)</f>
        <v>1200</v>
      </c>
      <c r="G20" s="279">
        <f>SUM(G21:G21)</f>
        <v>0</v>
      </c>
      <c r="H20" s="278">
        <f t="shared" si="4"/>
        <v>1264316</v>
      </c>
      <c r="I20" s="4"/>
      <c r="J20" s="20"/>
      <c r="K20" s="20"/>
    </row>
    <row r="21" spans="1:13" s="22" customFormat="1" ht="47.25" customHeight="1" x14ac:dyDescent="0.2">
      <c r="A21" s="52"/>
      <c r="B21" s="51"/>
      <c r="C21" s="53" t="s">
        <v>21</v>
      </c>
      <c r="D21" s="54" t="s">
        <v>22</v>
      </c>
      <c r="E21" s="56">
        <v>1263116</v>
      </c>
      <c r="F21" s="56">
        <v>1200</v>
      </c>
      <c r="G21" s="59"/>
      <c r="H21" s="56">
        <f t="shared" si="4"/>
        <v>1264316</v>
      </c>
      <c r="I21" s="4"/>
      <c r="J21" s="20"/>
      <c r="K21" s="20"/>
    </row>
    <row r="22" spans="1:13" s="22" customFormat="1" ht="20.25" customHeight="1" thickBot="1" x14ac:dyDescent="0.3">
      <c r="A22" s="51"/>
      <c r="B22" s="51"/>
      <c r="C22" s="35"/>
      <c r="D22" s="36" t="s">
        <v>26</v>
      </c>
      <c r="E22" s="37">
        <v>1215647099.3699999</v>
      </c>
      <c r="F22" s="37">
        <f>SUM(F23,F38,F64)</f>
        <v>400704.29000000004</v>
      </c>
      <c r="G22" s="37">
        <f>SUM(G23,G38,G64)</f>
        <v>14604.29</v>
      </c>
      <c r="H22" s="37">
        <f t="shared" si="1"/>
        <v>1216033199.3699999</v>
      </c>
      <c r="I22" s="4">
        <f>SUM(F22-G22)</f>
        <v>386100.00000000006</v>
      </c>
      <c r="J22" s="20"/>
      <c r="K22" s="60"/>
      <c r="L22" s="60"/>
      <c r="M22" s="20"/>
    </row>
    <row r="23" spans="1:13" s="22" customFormat="1" ht="20.25" customHeight="1" thickBot="1" x14ac:dyDescent="0.3">
      <c r="A23" s="51"/>
      <c r="B23" s="51"/>
      <c r="C23" s="35"/>
      <c r="D23" s="38" t="s">
        <v>27</v>
      </c>
      <c r="E23" s="39">
        <v>1140905597.29</v>
      </c>
      <c r="F23" s="39">
        <f>SUM(F24,F32)</f>
        <v>3147.09</v>
      </c>
      <c r="G23" s="39">
        <f>SUM(G24,G32)</f>
        <v>3147.09</v>
      </c>
      <c r="H23" s="39">
        <f t="shared" si="1"/>
        <v>1140905597.29</v>
      </c>
      <c r="I23" s="4"/>
      <c r="J23" s="20"/>
      <c r="K23" s="60"/>
      <c r="L23" s="60"/>
      <c r="M23" s="20"/>
    </row>
    <row r="24" spans="1:13" s="22" customFormat="1" ht="18.75" customHeight="1" thickTop="1" thickBot="1" x14ac:dyDescent="0.3">
      <c r="A24" s="61" t="s">
        <v>28</v>
      </c>
      <c r="B24" s="52"/>
      <c r="C24" s="61"/>
      <c r="D24" s="62" t="s">
        <v>29</v>
      </c>
      <c r="E24" s="39">
        <v>7775754.9399999995</v>
      </c>
      <c r="F24" s="40">
        <f>SUM(F25)</f>
        <v>2790</v>
      </c>
      <c r="G24" s="40">
        <f>SUM(G25)</f>
        <v>2790</v>
      </c>
      <c r="H24" s="39">
        <f t="shared" si="1"/>
        <v>7775754.9399999995</v>
      </c>
      <c r="I24" s="4"/>
      <c r="J24" s="20"/>
      <c r="K24" s="60"/>
      <c r="L24" s="60"/>
      <c r="M24" s="20"/>
    </row>
    <row r="25" spans="1:13" s="22" customFormat="1" ht="12.75" customHeight="1" thickTop="1" x14ac:dyDescent="0.25">
      <c r="A25" s="63"/>
      <c r="B25" s="46">
        <v>85154</v>
      </c>
      <c r="C25" s="64"/>
      <c r="D25" s="65" t="s">
        <v>30</v>
      </c>
      <c r="E25" s="66">
        <v>6263304.9399999995</v>
      </c>
      <c r="F25" s="50">
        <f>SUM(F26,F29)</f>
        <v>2790</v>
      </c>
      <c r="G25" s="50">
        <f>SUM(G26,G29)</f>
        <v>2790</v>
      </c>
      <c r="H25" s="49">
        <f t="shared" si="1"/>
        <v>6263304.9399999995</v>
      </c>
      <c r="I25" s="4"/>
      <c r="J25" s="20"/>
      <c r="K25" s="60"/>
      <c r="L25" s="60"/>
      <c r="M25" s="20"/>
    </row>
    <row r="26" spans="1:13" s="22" customFormat="1" ht="12" customHeight="1" x14ac:dyDescent="0.25">
      <c r="A26" s="67"/>
      <c r="B26" s="52"/>
      <c r="C26" s="35"/>
      <c r="D26" s="280" t="s">
        <v>31</v>
      </c>
      <c r="E26" s="281">
        <v>608393.27</v>
      </c>
      <c r="F26" s="282">
        <f>SUM(F27:F28)</f>
        <v>2790</v>
      </c>
      <c r="G26" s="282">
        <f>SUM(G27:G28)</f>
        <v>0</v>
      </c>
      <c r="H26" s="283">
        <f t="shared" si="1"/>
        <v>611183.27</v>
      </c>
      <c r="I26" s="4"/>
      <c r="J26" s="20"/>
      <c r="K26" s="60"/>
      <c r="L26" s="60"/>
      <c r="M26" s="20"/>
    </row>
    <row r="27" spans="1:13" s="22" customFormat="1" ht="12.75" customHeight="1" x14ac:dyDescent="0.25">
      <c r="A27" s="67"/>
      <c r="B27" s="52"/>
      <c r="C27" s="68">
        <v>4300</v>
      </c>
      <c r="D27" s="69" t="s">
        <v>32</v>
      </c>
      <c r="E27" s="70">
        <v>4800.0000000000582</v>
      </c>
      <c r="F27" s="55">
        <v>1920</v>
      </c>
      <c r="G27" s="55"/>
      <c r="H27" s="59">
        <f t="shared" si="1"/>
        <v>6720.0000000000582</v>
      </c>
      <c r="I27" s="4"/>
      <c r="J27" s="20"/>
      <c r="K27" s="60"/>
      <c r="L27" s="60"/>
      <c r="M27" s="20"/>
    </row>
    <row r="28" spans="1:13" s="22" customFormat="1" ht="24.75" customHeight="1" x14ac:dyDescent="0.25">
      <c r="A28" s="67"/>
      <c r="B28" s="52"/>
      <c r="C28" s="71">
        <v>4700</v>
      </c>
      <c r="D28" s="72" t="s">
        <v>33</v>
      </c>
      <c r="E28" s="59">
        <v>0</v>
      </c>
      <c r="F28" s="59">
        <v>870</v>
      </c>
      <c r="G28" s="59"/>
      <c r="H28" s="59">
        <f t="shared" si="1"/>
        <v>870</v>
      </c>
      <c r="I28" s="4"/>
      <c r="J28" s="20"/>
      <c r="K28" s="60"/>
      <c r="L28" s="60"/>
      <c r="M28" s="20"/>
    </row>
    <row r="29" spans="1:13" s="22" customFormat="1" ht="14.25" customHeight="1" x14ac:dyDescent="0.25">
      <c r="A29" s="67"/>
      <c r="B29" s="52"/>
      <c r="C29" s="35"/>
      <c r="D29" s="284" t="s">
        <v>34</v>
      </c>
      <c r="E29" s="278">
        <v>917686.66999999993</v>
      </c>
      <c r="F29" s="282">
        <f>SUM(F30:F31)</f>
        <v>0</v>
      </c>
      <c r="G29" s="282">
        <f>SUM(G30:G31)</f>
        <v>2790</v>
      </c>
      <c r="H29" s="283">
        <f t="shared" si="1"/>
        <v>914896.66999999993</v>
      </c>
      <c r="I29" s="4"/>
      <c r="J29" s="20"/>
      <c r="K29" s="60"/>
      <c r="L29" s="60"/>
      <c r="M29" s="20"/>
    </row>
    <row r="30" spans="1:13" s="22" customFormat="1" ht="12.75" customHeight="1" x14ac:dyDescent="0.25">
      <c r="A30" s="51"/>
      <c r="B30" s="51"/>
      <c r="C30" s="35">
        <v>4300</v>
      </c>
      <c r="D30" s="73" t="s">
        <v>32</v>
      </c>
      <c r="E30" s="74">
        <v>374059.29</v>
      </c>
      <c r="F30" s="74"/>
      <c r="G30" s="74">
        <v>1920</v>
      </c>
      <c r="H30" s="285">
        <f t="shared" si="1"/>
        <v>372139.29</v>
      </c>
      <c r="I30" s="4"/>
      <c r="J30" s="20"/>
      <c r="K30" s="60"/>
      <c r="L30" s="60"/>
      <c r="M30" s="20"/>
    </row>
    <row r="31" spans="1:13" s="22" customFormat="1" ht="23.25" customHeight="1" x14ac:dyDescent="0.25">
      <c r="A31" s="51"/>
      <c r="B31" s="51"/>
      <c r="C31" s="75">
        <v>4700</v>
      </c>
      <c r="D31" s="76" t="s">
        <v>33</v>
      </c>
      <c r="E31" s="74">
        <v>3000</v>
      </c>
      <c r="F31" s="74"/>
      <c r="G31" s="74">
        <v>870</v>
      </c>
      <c r="H31" s="56">
        <f t="shared" si="1"/>
        <v>2130</v>
      </c>
      <c r="I31" s="4"/>
      <c r="J31" s="20"/>
      <c r="K31" s="60"/>
      <c r="L31" s="60"/>
      <c r="M31" s="20"/>
    </row>
    <row r="32" spans="1:13" s="22" customFormat="1" ht="18.75" customHeight="1" thickBot="1" x14ac:dyDescent="0.3">
      <c r="A32" s="61" t="s">
        <v>35</v>
      </c>
      <c r="B32" s="52"/>
      <c r="C32" s="61"/>
      <c r="D32" s="62" t="s">
        <v>36</v>
      </c>
      <c r="E32" s="39">
        <v>78474455.329999998</v>
      </c>
      <c r="F32" s="40">
        <f>SUM(F33)</f>
        <v>357.09</v>
      </c>
      <c r="G32" s="40">
        <f>SUM(G33)</f>
        <v>357.09</v>
      </c>
      <c r="H32" s="39">
        <f t="shared" si="1"/>
        <v>78474455.329999998</v>
      </c>
      <c r="I32" s="4"/>
      <c r="J32" s="20"/>
      <c r="K32" s="60"/>
      <c r="L32" s="60"/>
      <c r="M32" s="20"/>
    </row>
    <row r="33" spans="1:13" s="22" customFormat="1" ht="13.5" customHeight="1" thickTop="1" x14ac:dyDescent="0.25">
      <c r="A33" s="61"/>
      <c r="B33" s="51">
        <v>85295</v>
      </c>
      <c r="C33" s="35"/>
      <c r="D33" s="77" t="s">
        <v>37</v>
      </c>
      <c r="E33" s="49">
        <v>4513514.2699999996</v>
      </c>
      <c r="F33" s="50">
        <f>SUM(F34)</f>
        <v>357.09</v>
      </c>
      <c r="G33" s="50">
        <f>SUM(G34)</f>
        <v>357.09</v>
      </c>
      <c r="H33" s="49">
        <f>SUM(E33+F33-G33)</f>
        <v>4513514.2699999996</v>
      </c>
      <c r="I33" s="4"/>
      <c r="J33" s="20"/>
      <c r="K33" s="60"/>
      <c r="L33" s="60"/>
      <c r="M33" s="20"/>
    </row>
    <row r="34" spans="1:13" s="22" customFormat="1" ht="13.5" customHeight="1" x14ac:dyDescent="0.25">
      <c r="A34" s="61"/>
      <c r="B34" s="52"/>
      <c r="C34" s="68"/>
      <c r="D34" s="284" t="s">
        <v>34</v>
      </c>
      <c r="E34" s="278">
        <v>1476922</v>
      </c>
      <c r="F34" s="282">
        <f>SUM(F35:F37)</f>
        <v>357.09</v>
      </c>
      <c r="G34" s="282">
        <f>SUM(G35:G37)</f>
        <v>357.09</v>
      </c>
      <c r="H34" s="283">
        <f>SUM(E34+F34-G34)</f>
        <v>1476922</v>
      </c>
      <c r="I34" s="4"/>
      <c r="J34" s="20"/>
      <c r="K34" s="60"/>
      <c r="L34" s="60"/>
      <c r="M34" s="20"/>
    </row>
    <row r="35" spans="1:13" s="22" customFormat="1" ht="56.25" customHeight="1" x14ac:dyDescent="0.25">
      <c r="A35" s="61"/>
      <c r="B35" s="52"/>
      <c r="C35" s="78" t="s">
        <v>38</v>
      </c>
      <c r="D35" s="76" t="s">
        <v>39</v>
      </c>
      <c r="E35" s="55">
        <v>1476216</v>
      </c>
      <c r="F35" s="55"/>
      <c r="G35" s="55">
        <v>357.09</v>
      </c>
      <c r="H35" s="59">
        <f t="shared" ref="H35:H37" si="5">SUM(E35+F35-G35)</f>
        <v>1475858.91</v>
      </c>
      <c r="I35" s="4"/>
      <c r="J35" s="20"/>
      <c r="K35" s="60"/>
      <c r="L35" s="60"/>
      <c r="M35" s="20"/>
    </row>
    <row r="36" spans="1:13" s="22" customFormat="1" ht="12" customHeight="1" x14ac:dyDescent="0.25">
      <c r="A36" s="67"/>
      <c r="B36" s="79"/>
      <c r="C36" s="80">
        <v>2957</v>
      </c>
      <c r="D36" s="81" t="s">
        <v>40</v>
      </c>
      <c r="E36" s="55">
        <v>0</v>
      </c>
      <c r="F36" s="74">
        <v>298.08999999999997</v>
      </c>
      <c r="G36" s="74"/>
      <c r="H36" s="56">
        <f t="shared" si="5"/>
        <v>298.08999999999997</v>
      </c>
      <c r="I36" s="4"/>
      <c r="J36" s="20"/>
      <c r="K36" s="60"/>
      <c r="L36" s="60"/>
      <c r="M36" s="20"/>
    </row>
    <row r="37" spans="1:13" s="22" customFormat="1" ht="13.5" customHeight="1" x14ac:dyDescent="0.25">
      <c r="A37" s="82"/>
      <c r="B37" s="83"/>
      <c r="C37" s="84">
        <v>4587</v>
      </c>
      <c r="D37" s="77" t="s">
        <v>41</v>
      </c>
      <c r="E37" s="85">
        <v>0</v>
      </c>
      <c r="F37" s="66">
        <v>59</v>
      </c>
      <c r="G37" s="66"/>
      <c r="H37" s="49">
        <f t="shared" si="5"/>
        <v>59</v>
      </c>
      <c r="I37" s="4"/>
      <c r="J37" s="20"/>
      <c r="K37" s="60"/>
      <c r="L37" s="60"/>
      <c r="M37" s="20"/>
    </row>
    <row r="38" spans="1:13" s="22" customFormat="1" ht="19.149999999999999" customHeight="1" thickBot="1" x14ac:dyDescent="0.25">
      <c r="A38" s="86"/>
      <c r="B38" s="51"/>
      <c r="C38" s="80"/>
      <c r="D38" s="38" t="s">
        <v>42</v>
      </c>
      <c r="E38" s="39">
        <v>51252819.079999998</v>
      </c>
      <c r="F38" s="39">
        <f>SUM(F40)</f>
        <v>396541</v>
      </c>
      <c r="G38" s="39">
        <f>SUM(G40)</f>
        <v>10441</v>
      </c>
      <c r="H38" s="39">
        <f t="shared" si="1"/>
        <v>51638919.079999998</v>
      </c>
      <c r="I38" s="4">
        <f>SUM(F38-G38)</f>
        <v>386100</v>
      </c>
      <c r="J38" s="20"/>
      <c r="K38" s="20"/>
    </row>
    <row r="39" spans="1:13" s="22" customFormat="1" ht="21" customHeight="1" thickTop="1" x14ac:dyDescent="0.2">
      <c r="A39" s="41">
        <v>751</v>
      </c>
      <c r="B39" s="41"/>
      <c r="C39" s="42"/>
      <c r="D39" s="43" t="s">
        <v>17</v>
      </c>
      <c r="E39" s="44"/>
      <c r="F39" s="44"/>
      <c r="G39" s="44"/>
      <c r="H39" s="44"/>
      <c r="I39" s="4"/>
      <c r="J39" s="20"/>
      <c r="K39" s="20"/>
    </row>
    <row r="40" spans="1:13" s="22" customFormat="1" ht="12.75" customHeight="1" thickBot="1" x14ac:dyDescent="0.25">
      <c r="A40" s="41"/>
      <c r="B40" s="41"/>
      <c r="C40" s="42"/>
      <c r="D40" s="43" t="s">
        <v>18</v>
      </c>
      <c r="E40" s="39">
        <v>2046446</v>
      </c>
      <c r="F40" s="40">
        <f>SUM(F41,F53,F59)</f>
        <v>396541</v>
      </c>
      <c r="G40" s="40">
        <f>SUM(G41,G53,G59)</f>
        <v>10441</v>
      </c>
      <c r="H40" s="39">
        <f t="shared" ref="H40:H59" si="6">SUM(E40+F40-G40)</f>
        <v>2432546</v>
      </c>
      <c r="I40" s="4"/>
      <c r="J40" s="20"/>
      <c r="K40" s="20"/>
    </row>
    <row r="41" spans="1:13" s="22" customFormat="1" ht="12.75" customHeight="1" thickTop="1" x14ac:dyDescent="0.2">
      <c r="A41" s="41"/>
      <c r="B41" s="46">
        <v>75108</v>
      </c>
      <c r="C41" s="47"/>
      <c r="D41" s="48" t="s">
        <v>19</v>
      </c>
      <c r="E41" s="49">
        <v>209954</v>
      </c>
      <c r="F41" s="50">
        <f t="shared" ref="F41:G41" si="7">SUM(F42)</f>
        <v>393220</v>
      </c>
      <c r="G41" s="50">
        <f t="shared" si="7"/>
        <v>8320</v>
      </c>
      <c r="H41" s="49">
        <f t="shared" si="6"/>
        <v>594854</v>
      </c>
      <c r="I41" s="4"/>
      <c r="J41" s="20"/>
      <c r="K41" s="20"/>
    </row>
    <row r="42" spans="1:13" s="22" customFormat="1" ht="12.75" customHeight="1" x14ac:dyDescent="0.2">
      <c r="A42" s="41"/>
      <c r="B42" s="51"/>
      <c r="C42" s="47"/>
      <c r="D42" s="286" t="s">
        <v>43</v>
      </c>
      <c r="E42" s="278">
        <v>209954</v>
      </c>
      <c r="F42" s="279">
        <f>SUM(F43:F50)</f>
        <v>393220</v>
      </c>
      <c r="G42" s="279">
        <f>SUM(G43:G50)</f>
        <v>8320</v>
      </c>
      <c r="H42" s="278">
        <f t="shared" si="6"/>
        <v>594854</v>
      </c>
      <c r="I42" s="4"/>
      <c r="J42" s="20"/>
      <c r="K42" s="20"/>
    </row>
    <row r="43" spans="1:13" s="22" customFormat="1" ht="12.75" customHeight="1" x14ac:dyDescent="0.2">
      <c r="A43" s="41"/>
      <c r="B43" s="52"/>
      <c r="C43" s="79">
        <v>3030</v>
      </c>
      <c r="D43" s="73" t="s">
        <v>44</v>
      </c>
      <c r="E43" s="55">
        <v>3933</v>
      </c>
      <c r="F43" s="56">
        <v>384900</v>
      </c>
      <c r="G43" s="56"/>
      <c r="H43" s="55">
        <f t="shared" si="6"/>
        <v>388833</v>
      </c>
      <c r="I43" s="4"/>
      <c r="J43" s="20"/>
      <c r="K43" s="20"/>
    </row>
    <row r="44" spans="1:13" s="22" customFormat="1" ht="12.75" customHeight="1" x14ac:dyDescent="0.2">
      <c r="A44" s="41"/>
      <c r="B44" s="80"/>
      <c r="C44" s="79">
        <v>4010</v>
      </c>
      <c r="D44" s="73" t="s">
        <v>45</v>
      </c>
      <c r="E44" s="55">
        <v>108700</v>
      </c>
      <c r="F44" s="74">
        <v>5300</v>
      </c>
      <c r="G44" s="74"/>
      <c r="H44" s="55">
        <f t="shared" si="6"/>
        <v>114000</v>
      </c>
      <c r="I44" s="4"/>
      <c r="J44" s="20"/>
      <c r="K44" s="20"/>
    </row>
    <row r="45" spans="1:13" s="22" customFormat="1" ht="12.75" customHeight="1" x14ac:dyDescent="0.2">
      <c r="A45" s="41"/>
      <c r="B45" s="80"/>
      <c r="C45" s="79">
        <v>4110</v>
      </c>
      <c r="D45" s="73" t="s">
        <v>46</v>
      </c>
      <c r="E45" s="55">
        <v>18900</v>
      </c>
      <c r="F45" s="74">
        <v>700</v>
      </c>
      <c r="G45" s="74"/>
      <c r="H45" s="55">
        <f t="shared" si="6"/>
        <v>19600</v>
      </c>
      <c r="I45" s="4"/>
      <c r="J45" s="20"/>
      <c r="K45" s="20"/>
    </row>
    <row r="46" spans="1:13" s="22" customFormat="1" ht="12.75" customHeight="1" x14ac:dyDescent="0.2">
      <c r="A46" s="41"/>
      <c r="B46" s="80"/>
      <c r="C46" s="80">
        <v>4120</v>
      </c>
      <c r="D46" s="87" t="s">
        <v>47</v>
      </c>
      <c r="E46" s="55">
        <v>2680</v>
      </c>
      <c r="F46" s="74">
        <v>120</v>
      </c>
      <c r="G46" s="74"/>
      <c r="H46" s="55">
        <f t="shared" si="6"/>
        <v>2800</v>
      </c>
      <c r="I46" s="4"/>
      <c r="J46" s="20"/>
      <c r="K46" s="20"/>
    </row>
    <row r="47" spans="1:13" s="22" customFormat="1" ht="12.75" customHeight="1" x14ac:dyDescent="0.2">
      <c r="A47" s="41"/>
      <c r="B47" s="80"/>
      <c r="C47" s="79">
        <v>4170</v>
      </c>
      <c r="D47" s="73" t="s">
        <v>48</v>
      </c>
      <c r="E47" s="55">
        <v>25800</v>
      </c>
      <c r="F47" s="74">
        <v>700</v>
      </c>
      <c r="G47" s="74"/>
      <c r="H47" s="55">
        <f t="shared" si="6"/>
        <v>26500</v>
      </c>
      <c r="I47" s="4"/>
      <c r="J47" s="20"/>
      <c r="K47" s="20"/>
    </row>
    <row r="48" spans="1:13" s="22" customFormat="1" ht="12.75" customHeight="1" x14ac:dyDescent="0.2">
      <c r="A48" s="41"/>
      <c r="B48" s="80"/>
      <c r="C48" s="47" t="s">
        <v>49</v>
      </c>
      <c r="D48" s="73" t="s">
        <v>50</v>
      </c>
      <c r="E48" s="55">
        <v>36341</v>
      </c>
      <c r="F48" s="74"/>
      <c r="G48" s="74">
        <v>8320</v>
      </c>
      <c r="H48" s="55">
        <f t="shared" si="6"/>
        <v>28021</v>
      </c>
      <c r="I48" s="4"/>
      <c r="J48" s="20"/>
      <c r="K48" s="20"/>
    </row>
    <row r="49" spans="1:11" s="22" customFormat="1" ht="12.75" customHeight="1" x14ac:dyDescent="0.2">
      <c r="A49" s="41"/>
      <c r="B49" s="80"/>
      <c r="C49" s="47">
        <v>4220</v>
      </c>
      <c r="D49" s="73" t="s">
        <v>51</v>
      </c>
      <c r="E49" s="55">
        <v>7000</v>
      </c>
      <c r="F49" s="74">
        <v>1300</v>
      </c>
      <c r="G49" s="74"/>
      <c r="H49" s="55">
        <f t="shared" si="6"/>
        <v>8300</v>
      </c>
      <c r="I49" s="4"/>
      <c r="J49" s="20"/>
      <c r="K49" s="20"/>
    </row>
    <row r="50" spans="1:11" s="22" customFormat="1" ht="12.75" customHeight="1" x14ac:dyDescent="0.2">
      <c r="A50" s="41"/>
      <c r="B50" s="80"/>
      <c r="C50" s="80">
        <v>4710</v>
      </c>
      <c r="D50" s="73" t="s">
        <v>52</v>
      </c>
      <c r="E50" s="55">
        <v>300</v>
      </c>
      <c r="F50" s="74">
        <v>200</v>
      </c>
      <c r="G50" s="74"/>
      <c r="H50" s="55">
        <f t="shared" si="6"/>
        <v>500</v>
      </c>
      <c r="I50" s="4"/>
      <c r="J50" s="20"/>
      <c r="K50" s="20"/>
    </row>
    <row r="51" spans="1:11" s="22" customFormat="1" ht="12.75" customHeight="1" x14ac:dyDescent="0.2">
      <c r="A51" s="67"/>
      <c r="B51" s="46">
        <v>75109</v>
      </c>
      <c r="C51" s="42"/>
      <c r="D51" s="57" t="s">
        <v>23</v>
      </c>
      <c r="E51" s="88"/>
      <c r="F51" s="58"/>
      <c r="G51" s="58"/>
      <c r="H51" s="88"/>
      <c r="I51" s="4"/>
      <c r="J51" s="20"/>
      <c r="K51" s="20"/>
    </row>
    <row r="52" spans="1:11" s="22" customFormat="1" ht="12.75" customHeight="1" x14ac:dyDescent="0.2">
      <c r="A52" s="67"/>
      <c r="B52" s="46"/>
      <c r="C52" s="42"/>
      <c r="D52" s="57" t="s">
        <v>24</v>
      </c>
      <c r="E52" s="88"/>
      <c r="F52" s="58"/>
      <c r="G52" s="58"/>
      <c r="H52" s="88"/>
      <c r="I52" s="4"/>
      <c r="J52" s="20"/>
      <c r="K52" s="20"/>
    </row>
    <row r="53" spans="1:11" s="22" customFormat="1" ht="12.75" customHeight="1" x14ac:dyDescent="0.2">
      <c r="A53" s="61"/>
      <c r="B53" s="46"/>
      <c r="C53" s="47"/>
      <c r="D53" s="48" t="s">
        <v>25</v>
      </c>
      <c r="E53" s="66">
        <v>1263116</v>
      </c>
      <c r="F53" s="49">
        <f>SUM(F54)</f>
        <v>1200</v>
      </c>
      <c r="G53" s="49">
        <f>SUM(G54)</f>
        <v>0</v>
      </c>
      <c r="H53" s="49">
        <f t="shared" ref="H53" si="8">SUM(E53+F53-G53)</f>
        <v>1264316</v>
      </c>
      <c r="I53" s="4"/>
      <c r="J53" s="20"/>
      <c r="K53" s="20"/>
    </row>
    <row r="54" spans="1:11" s="22" customFormat="1" ht="12.75" customHeight="1" x14ac:dyDescent="0.2">
      <c r="A54" s="61"/>
      <c r="B54" s="51"/>
      <c r="C54" s="79"/>
      <c r="D54" s="284" t="s">
        <v>43</v>
      </c>
      <c r="E54" s="278">
        <v>1263116</v>
      </c>
      <c r="F54" s="279">
        <f>SUM(F55:F58)</f>
        <v>1200</v>
      </c>
      <c r="G54" s="279">
        <f>SUM(G55:G55)</f>
        <v>0</v>
      </c>
      <c r="H54" s="278">
        <f>SUM(E54+F54-G54)</f>
        <v>1264316</v>
      </c>
      <c r="I54" s="4"/>
      <c r="J54" s="20"/>
      <c r="K54" s="20"/>
    </row>
    <row r="55" spans="1:11" s="22" customFormat="1" ht="12.75" customHeight="1" x14ac:dyDescent="0.2">
      <c r="A55" s="61"/>
      <c r="B55" s="51"/>
      <c r="C55" s="79">
        <v>4010</v>
      </c>
      <c r="D55" s="87" t="s">
        <v>45</v>
      </c>
      <c r="E55" s="56">
        <v>208095</v>
      </c>
      <c r="F55" s="59">
        <v>600</v>
      </c>
      <c r="G55" s="59"/>
      <c r="H55" s="59">
        <f>SUM(E55+F55-G55)</f>
        <v>208695</v>
      </c>
      <c r="I55" s="4"/>
      <c r="J55" s="20"/>
      <c r="K55" s="20"/>
    </row>
    <row r="56" spans="1:11" s="22" customFormat="1" ht="12.75" customHeight="1" x14ac:dyDescent="0.2">
      <c r="A56" s="61"/>
      <c r="B56" s="51"/>
      <c r="C56" s="79">
        <v>4110</v>
      </c>
      <c r="D56" s="87" t="s">
        <v>46</v>
      </c>
      <c r="E56" s="56">
        <v>37600</v>
      </c>
      <c r="F56" s="59">
        <v>105</v>
      </c>
      <c r="G56" s="59"/>
      <c r="H56" s="59">
        <f t="shared" ref="H56:H58" si="9">SUM(E56+F56-G56)</f>
        <v>37705</v>
      </c>
      <c r="I56" s="4"/>
      <c r="J56" s="20"/>
      <c r="K56" s="20"/>
    </row>
    <row r="57" spans="1:11" s="22" customFormat="1" ht="12.75" customHeight="1" x14ac:dyDescent="0.2">
      <c r="A57" s="41"/>
      <c r="B57" s="80"/>
      <c r="C57" s="79">
        <v>4120</v>
      </c>
      <c r="D57" s="87" t="s">
        <v>47</v>
      </c>
      <c r="E57" s="56">
        <v>5150</v>
      </c>
      <c r="F57" s="59">
        <v>15</v>
      </c>
      <c r="G57" s="59"/>
      <c r="H57" s="59">
        <f t="shared" si="9"/>
        <v>5165</v>
      </c>
      <c r="I57" s="4"/>
      <c r="J57" s="20"/>
      <c r="K57" s="20"/>
    </row>
    <row r="58" spans="1:11" s="22" customFormat="1" ht="12.75" customHeight="1" x14ac:dyDescent="0.2">
      <c r="A58" s="41"/>
      <c r="B58" s="80"/>
      <c r="C58" s="79">
        <v>4300</v>
      </c>
      <c r="D58" s="87" t="s">
        <v>32</v>
      </c>
      <c r="E58" s="56">
        <v>160800</v>
      </c>
      <c r="F58" s="59">
        <v>480</v>
      </c>
      <c r="G58" s="59"/>
      <c r="H58" s="59">
        <f t="shared" si="9"/>
        <v>161280</v>
      </c>
      <c r="I58" s="4"/>
      <c r="J58" s="20"/>
      <c r="K58" s="20"/>
    </row>
    <row r="59" spans="1:11" s="22" customFormat="1" ht="12.75" customHeight="1" x14ac:dyDescent="0.2">
      <c r="A59" s="61"/>
      <c r="B59" s="46">
        <v>75113</v>
      </c>
      <c r="C59" s="80"/>
      <c r="D59" s="89" t="s">
        <v>53</v>
      </c>
      <c r="E59" s="66">
        <v>558801</v>
      </c>
      <c r="F59" s="49">
        <f>SUM(F60)</f>
        <v>2121</v>
      </c>
      <c r="G59" s="49">
        <f>SUM(G60)</f>
        <v>2121</v>
      </c>
      <c r="H59" s="49">
        <f t="shared" si="6"/>
        <v>558801</v>
      </c>
      <c r="I59" s="4">
        <f>SUM(F59-G59)</f>
        <v>0</v>
      </c>
      <c r="J59" s="20"/>
      <c r="K59" s="20"/>
    </row>
    <row r="60" spans="1:11" s="22" customFormat="1" ht="12.75" customHeight="1" x14ac:dyDescent="0.2">
      <c r="A60" s="61"/>
      <c r="B60" s="51"/>
      <c r="C60" s="79"/>
      <c r="D60" s="284" t="s">
        <v>43</v>
      </c>
      <c r="E60" s="278">
        <v>558801</v>
      </c>
      <c r="F60" s="279">
        <f>SUM(F61:F63)</f>
        <v>2121</v>
      </c>
      <c r="G60" s="279">
        <f>SUM(G61:G63)</f>
        <v>2121</v>
      </c>
      <c r="H60" s="278">
        <f>SUM(E60+F60-G60)</f>
        <v>558801</v>
      </c>
      <c r="I60" s="4"/>
      <c r="J60" s="20"/>
      <c r="K60" s="20"/>
    </row>
    <row r="61" spans="1:11" s="22" customFormat="1" ht="12.75" customHeight="1" x14ac:dyDescent="0.2">
      <c r="A61" s="61"/>
      <c r="B61" s="51"/>
      <c r="C61" s="79">
        <v>4010</v>
      </c>
      <c r="D61" s="87" t="s">
        <v>45</v>
      </c>
      <c r="E61" s="56">
        <v>108700</v>
      </c>
      <c r="F61" s="59">
        <v>1995</v>
      </c>
      <c r="G61" s="59"/>
      <c r="H61" s="59">
        <f>SUM(E61+F61-G61)</f>
        <v>110695</v>
      </c>
      <c r="I61" s="4"/>
      <c r="J61" s="20"/>
      <c r="K61" s="20"/>
    </row>
    <row r="62" spans="1:11" s="22" customFormat="1" ht="12.75" customHeight="1" x14ac:dyDescent="0.2">
      <c r="A62" s="61"/>
      <c r="B62" s="51"/>
      <c r="C62" s="47" t="s">
        <v>49</v>
      </c>
      <c r="D62" s="73" t="s">
        <v>50</v>
      </c>
      <c r="E62" s="55">
        <v>36588</v>
      </c>
      <c r="F62" s="59"/>
      <c r="G62" s="59">
        <v>2121</v>
      </c>
      <c r="H62" s="59">
        <f t="shared" ref="H62:H63" si="10">SUM(E62+F62-G62)</f>
        <v>34467</v>
      </c>
      <c r="I62" s="4"/>
      <c r="J62" s="20"/>
      <c r="K62" s="20"/>
    </row>
    <row r="63" spans="1:11" s="22" customFormat="1" ht="12.75" customHeight="1" x14ac:dyDescent="0.2">
      <c r="A63" s="61"/>
      <c r="B63" s="51"/>
      <c r="C63" s="47" t="s">
        <v>54</v>
      </c>
      <c r="D63" s="73" t="s">
        <v>52</v>
      </c>
      <c r="E63" s="55">
        <v>300</v>
      </c>
      <c r="F63" s="59">
        <v>126</v>
      </c>
      <c r="G63" s="59"/>
      <c r="H63" s="59">
        <f t="shared" si="10"/>
        <v>426</v>
      </c>
      <c r="I63" s="4"/>
      <c r="J63" s="20"/>
      <c r="K63" s="20"/>
    </row>
    <row r="64" spans="1:11" s="22" customFormat="1" ht="18.75" customHeight="1" thickBot="1" x14ac:dyDescent="0.25">
      <c r="A64" s="90"/>
      <c r="B64" s="51"/>
      <c r="C64" s="80"/>
      <c r="D64" s="38" t="s">
        <v>55</v>
      </c>
      <c r="E64" s="39">
        <v>23488683</v>
      </c>
      <c r="F64" s="39">
        <f>SUM(F65)</f>
        <v>1016.2</v>
      </c>
      <c r="G64" s="39">
        <f>SUM(G65)</f>
        <v>1016.2</v>
      </c>
      <c r="H64" s="39">
        <f>SUM(E64+F64-G64)</f>
        <v>23488683</v>
      </c>
      <c r="I64" s="4"/>
      <c r="J64" s="20"/>
      <c r="K64" s="20"/>
    </row>
    <row r="65" spans="1:11" s="22" customFormat="1" ht="12.75" customHeight="1" thickTop="1" thickBot="1" x14ac:dyDescent="0.25">
      <c r="A65" s="91" t="s">
        <v>56</v>
      </c>
      <c r="B65" s="92"/>
      <c r="C65" s="68"/>
      <c r="D65" s="93" t="s">
        <v>57</v>
      </c>
      <c r="E65" s="39">
        <v>281424</v>
      </c>
      <c r="F65" s="39">
        <f t="shared" ref="F65:G65" si="11">SUM(F66)</f>
        <v>1016.2</v>
      </c>
      <c r="G65" s="39">
        <f t="shared" si="11"/>
        <v>1016.2</v>
      </c>
      <c r="H65" s="39">
        <f t="shared" ref="H65:H66" si="12">SUM(E65+F65-G65)</f>
        <v>281424</v>
      </c>
      <c r="I65" s="4"/>
      <c r="J65" s="20"/>
      <c r="K65" s="20"/>
    </row>
    <row r="66" spans="1:11" s="22" customFormat="1" ht="12.75" customHeight="1" thickTop="1" x14ac:dyDescent="0.2">
      <c r="A66" s="94"/>
      <c r="B66" s="95">
        <v>75515</v>
      </c>
      <c r="C66" s="96"/>
      <c r="D66" s="97" t="s">
        <v>58</v>
      </c>
      <c r="E66" s="66">
        <v>281424</v>
      </c>
      <c r="F66" s="50">
        <f>SUM(F67,F69)</f>
        <v>1016.2</v>
      </c>
      <c r="G66" s="50">
        <f>SUM(G67,G69)</f>
        <v>1016.2</v>
      </c>
      <c r="H66" s="49">
        <f t="shared" si="12"/>
        <v>281424</v>
      </c>
      <c r="I66" s="4"/>
      <c r="J66" s="20"/>
      <c r="K66" s="20"/>
    </row>
    <row r="67" spans="1:11" s="22" customFormat="1" ht="12.75" customHeight="1" x14ac:dyDescent="0.2">
      <c r="A67" s="94"/>
      <c r="B67" s="95"/>
      <c r="C67" s="68"/>
      <c r="D67" s="287" t="s">
        <v>31</v>
      </c>
      <c r="E67" s="278">
        <v>113008.26000000001</v>
      </c>
      <c r="F67" s="279">
        <f>SUM(F68)</f>
        <v>1016.2</v>
      </c>
      <c r="G67" s="279">
        <f>SUM(G68)</f>
        <v>0</v>
      </c>
      <c r="H67" s="278">
        <f>SUM(E67+F67-G67)</f>
        <v>114024.46</v>
      </c>
      <c r="I67" s="4"/>
      <c r="J67" s="20"/>
      <c r="K67" s="20"/>
    </row>
    <row r="68" spans="1:11" s="22" customFormat="1" ht="12.75" customHeight="1" x14ac:dyDescent="0.2">
      <c r="A68" s="94"/>
      <c r="B68" s="95"/>
      <c r="C68" s="68">
        <v>4300</v>
      </c>
      <c r="D68" s="98" t="s">
        <v>32</v>
      </c>
      <c r="E68" s="74">
        <v>45474.949999999983</v>
      </c>
      <c r="F68" s="55">
        <v>1016.2</v>
      </c>
      <c r="G68" s="55"/>
      <c r="H68" s="74">
        <f t="shared" ref="H68" si="13">SUM(E68+F68-G68)</f>
        <v>46491.14999999998</v>
      </c>
      <c r="I68" s="4"/>
      <c r="J68" s="20"/>
      <c r="K68" s="20"/>
    </row>
    <row r="69" spans="1:11" s="22" customFormat="1" ht="12.75" customHeight="1" x14ac:dyDescent="0.2">
      <c r="A69" s="90"/>
      <c r="B69" s="51"/>
      <c r="C69" s="68"/>
      <c r="D69" s="284" t="s">
        <v>34</v>
      </c>
      <c r="E69" s="278">
        <v>168415.74</v>
      </c>
      <c r="F69" s="279">
        <f>SUM(F70)</f>
        <v>0</v>
      </c>
      <c r="G69" s="279">
        <f>SUM(G70)</f>
        <v>1016.2</v>
      </c>
      <c r="H69" s="278">
        <f>SUM(E69+F69-G69)</f>
        <v>167399.53999999998</v>
      </c>
      <c r="I69" s="4"/>
      <c r="J69" s="20"/>
      <c r="K69" s="20"/>
    </row>
    <row r="70" spans="1:11" s="22" customFormat="1" ht="12.75" customHeight="1" x14ac:dyDescent="0.2">
      <c r="A70" s="94"/>
      <c r="B70" s="95"/>
      <c r="C70" s="68">
        <v>4300</v>
      </c>
      <c r="D70" s="98" t="s">
        <v>32</v>
      </c>
      <c r="E70" s="74">
        <v>78497.91</v>
      </c>
      <c r="F70" s="55"/>
      <c r="G70" s="55">
        <v>1016.2</v>
      </c>
      <c r="H70" s="74">
        <f t="shared" ref="H70" si="14">SUM(E70+F70-G70)</f>
        <v>77481.710000000006</v>
      </c>
      <c r="I70" s="4"/>
      <c r="J70" s="20"/>
      <c r="K70" s="20"/>
    </row>
    <row r="71" spans="1:11" s="22" customFormat="1" ht="3" customHeight="1" x14ac:dyDescent="0.2">
      <c r="A71" s="99"/>
      <c r="B71" s="99"/>
      <c r="C71" s="100"/>
      <c r="D71" s="101"/>
      <c r="E71" s="49"/>
      <c r="F71" s="49"/>
      <c r="G71" s="49"/>
      <c r="H71" s="49"/>
      <c r="I71" s="4"/>
      <c r="J71" s="20"/>
      <c r="K71" s="20"/>
    </row>
    <row r="72" spans="1:11" s="22" customFormat="1" ht="12.95" customHeight="1" x14ac:dyDescent="0.2">
      <c r="I72" s="4"/>
      <c r="J72" s="20"/>
      <c r="K72" s="20"/>
    </row>
    <row r="73" spans="1:11" s="22" customFormat="1" ht="12.95" customHeight="1" x14ac:dyDescent="0.2">
      <c r="I73" s="4"/>
      <c r="J73" s="20"/>
      <c r="K73" s="20"/>
    </row>
    <row r="74" spans="1:11" s="22" customFormat="1" ht="12.95" customHeight="1" x14ac:dyDescent="0.2">
      <c r="I74" s="4"/>
      <c r="J74" s="20"/>
      <c r="K74" s="20"/>
    </row>
    <row r="75" spans="1:11" s="22" customFormat="1" ht="12.95" customHeight="1" x14ac:dyDescent="0.2">
      <c r="I75" s="4"/>
      <c r="J75" s="20"/>
      <c r="K75" s="20"/>
    </row>
    <row r="76" spans="1:11" s="22" customFormat="1" ht="12.95" customHeight="1" x14ac:dyDescent="0.2">
      <c r="I76" s="4"/>
      <c r="J76" s="20"/>
      <c r="K76" s="20"/>
    </row>
    <row r="77" spans="1:11" s="22" customFormat="1" ht="12.95" customHeight="1" x14ac:dyDescent="0.2">
      <c r="I77" s="4"/>
      <c r="J77" s="20"/>
      <c r="K77" s="20"/>
    </row>
    <row r="78" spans="1:11" s="22" customFormat="1" ht="12.95" customHeight="1" x14ac:dyDescent="0.2">
      <c r="I78" s="4"/>
      <c r="J78" s="20"/>
      <c r="K78" s="20"/>
    </row>
    <row r="79" spans="1:11" s="22" customFormat="1" ht="12.95" customHeight="1" x14ac:dyDescent="0.2">
      <c r="I79" s="4"/>
      <c r="J79" s="20"/>
      <c r="K79" s="20"/>
    </row>
    <row r="80" spans="1:11" s="22" customFormat="1" ht="12.95" customHeight="1" x14ac:dyDescent="0.2">
      <c r="I80" s="4"/>
      <c r="J80" s="20"/>
      <c r="K80" s="20"/>
    </row>
    <row r="81" spans="9:11" s="22" customFormat="1" ht="12.95" customHeight="1" x14ac:dyDescent="0.2">
      <c r="I81" s="4"/>
      <c r="J81" s="20"/>
      <c r="K81" s="20"/>
    </row>
    <row r="82" spans="9:11" s="22" customFormat="1" ht="12.95" customHeight="1" x14ac:dyDescent="0.2">
      <c r="I82" s="4"/>
      <c r="J82" s="20"/>
      <c r="K82" s="20"/>
    </row>
    <row r="83" spans="9:11" s="22" customFormat="1" ht="12.95" customHeight="1" x14ac:dyDescent="0.2">
      <c r="I83" s="4"/>
      <c r="J83" s="20"/>
      <c r="K83" s="20"/>
    </row>
    <row r="84" spans="9:11" s="22" customFormat="1" ht="12.95" customHeight="1" x14ac:dyDescent="0.2">
      <c r="I84" s="4"/>
      <c r="J84" s="20"/>
      <c r="K84" s="20"/>
    </row>
    <row r="85" spans="9:11" s="22" customFormat="1" ht="12.95" customHeight="1" x14ac:dyDescent="0.2">
      <c r="I85" s="4"/>
      <c r="J85" s="20"/>
      <c r="K85" s="20"/>
    </row>
    <row r="86" spans="9:11" s="22" customFormat="1" ht="12.95" customHeight="1" x14ac:dyDescent="0.2">
      <c r="I86" s="4"/>
      <c r="J86" s="20"/>
      <c r="K86" s="20"/>
    </row>
    <row r="87" spans="9:11" s="22" customFormat="1" ht="12.95" customHeight="1" x14ac:dyDescent="0.2">
      <c r="I87" s="4"/>
      <c r="J87" s="20"/>
      <c r="K87" s="20"/>
    </row>
    <row r="88" spans="9:11" s="22" customFormat="1" ht="12.95" customHeight="1" x14ac:dyDescent="0.2">
      <c r="I88" s="4"/>
      <c r="J88" s="20"/>
      <c r="K88" s="20"/>
    </row>
    <row r="89" spans="9:11" s="22" customFormat="1" ht="12.95" customHeight="1" x14ac:dyDescent="0.2">
      <c r="I89" s="4"/>
      <c r="J89" s="20"/>
      <c r="K89" s="20"/>
    </row>
    <row r="90" spans="9:11" s="22" customFormat="1" ht="12.95" customHeight="1" x14ac:dyDescent="0.2">
      <c r="I90" s="4"/>
      <c r="J90" s="20"/>
      <c r="K90" s="20"/>
    </row>
    <row r="91" spans="9:11" s="22" customFormat="1" ht="12.95" customHeight="1" x14ac:dyDescent="0.2">
      <c r="I91" s="4"/>
      <c r="J91" s="20"/>
      <c r="K91" s="20"/>
    </row>
    <row r="92" spans="9:11" s="22" customFormat="1" ht="12.95" customHeight="1" x14ac:dyDescent="0.2">
      <c r="I92" s="4"/>
      <c r="J92" s="20"/>
      <c r="K92" s="20"/>
    </row>
    <row r="93" spans="9:11" s="22" customFormat="1" ht="12.95" customHeight="1" x14ac:dyDescent="0.2">
      <c r="I93" s="4"/>
      <c r="J93" s="20"/>
      <c r="K93" s="20"/>
    </row>
    <row r="94" spans="9:11" s="22" customFormat="1" ht="12.95" customHeight="1" x14ac:dyDescent="0.2">
      <c r="I94" s="4"/>
      <c r="J94" s="20"/>
      <c r="K94" s="20"/>
    </row>
    <row r="95" spans="9:11" s="22" customFormat="1" ht="12.95" customHeight="1" x14ac:dyDescent="0.2">
      <c r="I95" s="4"/>
      <c r="J95" s="20"/>
      <c r="K95" s="20"/>
    </row>
    <row r="96" spans="9:11" s="22" customFormat="1" ht="12.95" customHeight="1" x14ac:dyDescent="0.2">
      <c r="I96" s="4"/>
      <c r="J96" s="20"/>
      <c r="K96" s="20"/>
    </row>
    <row r="97" spans="9:11" s="22" customFormat="1" ht="12.95" customHeight="1" x14ac:dyDescent="0.2">
      <c r="I97" s="4"/>
      <c r="J97" s="20"/>
      <c r="K97" s="20"/>
    </row>
    <row r="98" spans="9:11" s="22" customFormat="1" ht="12.95" customHeight="1" x14ac:dyDescent="0.2">
      <c r="I98" s="4"/>
      <c r="J98" s="20"/>
      <c r="K98" s="20"/>
    </row>
    <row r="99" spans="9:11" s="22" customFormat="1" ht="12.95" customHeight="1" x14ac:dyDescent="0.2">
      <c r="I99" s="4"/>
      <c r="J99" s="20"/>
      <c r="K99" s="20"/>
    </row>
    <row r="100" spans="9:11" s="22" customFormat="1" ht="12.95" customHeight="1" x14ac:dyDescent="0.2">
      <c r="I100" s="4"/>
      <c r="J100" s="20"/>
      <c r="K100" s="20"/>
    </row>
    <row r="101" spans="9:11" s="22" customFormat="1" ht="12.95" customHeight="1" x14ac:dyDescent="0.2">
      <c r="I101" s="4"/>
      <c r="J101" s="20"/>
      <c r="K101" s="20"/>
    </row>
    <row r="102" spans="9:11" s="22" customFormat="1" ht="12.95" customHeight="1" x14ac:dyDescent="0.2">
      <c r="I102" s="4"/>
      <c r="J102" s="20"/>
      <c r="K102" s="20"/>
    </row>
    <row r="103" spans="9:11" s="22" customFormat="1" ht="12.95" customHeight="1" x14ac:dyDescent="0.2">
      <c r="I103" s="4"/>
      <c r="J103" s="20"/>
      <c r="K103" s="20"/>
    </row>
    <row r="104" spans="9:11" s="22" customFormat="1" ht="12.95" customHeight="1" x14ac:dyDescent="0.2">
      <c r="I104" s="4"/>
      <c r="J104" s="20"/>
      <c r="K104" s="20"/>
    </row>
    <row r="105" spans="9:11" s="22" customFormat="1" ht="12.95" customHeight="1" x14ac:dyDescent="0.2">
      <c r="I105" s="4"/>
      <c r="J105" s="20"/>
      <c r="K105" s="20"/>
    </row>
    <row r="106" spans="9:11" s="22" customFormat="1" ht="12.95" customHeight="1" x14ac:dyDescent="0.2">
      <c r="I106" s="4"/>
      <c r="J106" s="20"/>
      <c r="K106" s="20"/>
    </row>
    <row r="107" spans="9:11" s="22" customFormat="1" ht="12.95" customHeight="1" x14ac:dyDescent="0.2">
      <c r="I107" s="4"/>
      <c r="J107" s="20"/>
      <c r="K107" s="20"/>
    </row>
    <row r="108" spans="9:11" s="22" customFormat="1" ht="12.95" customHeight="1" x14ac:dyDescent="0.2">
      <c r="I108" s="4"/>
      <c r="J108" s="20"/>
      <c r="K108" s="20"/>
    </row>
    <row r="109" spans="9:11" s="22" customFormat="1" ht="12.95" customHeight="1" x14ac:dyDescent="0.2">
      <c r="I109" s="4"/>
      <c r="J109" s="20"/>
      <c r="K109" s="20"/>
    </row>
    <row r="110" spans="9:11" s="22" customFormat="1" ht="12.95" customHeight="1" x14ac:dyDescent="0.2">
      <c r="I110" s="4"/>
      <c r="J110" s="20"/>
      <c r="K110" s="20"/>
    </row>
    <row r="111" spans="9:11" s="22" customFormat="1" ht="12.95" customHeight="1" x14ac:dyDescent="0.2">
      <c r="I111" s="4"/>
      <c r="J111" s="20"/>
      <c r="K111" s="20"/>
    </row>
    <row r="112" spans="9:11" s="22" customFormat="1" ht="12.95" customHeight="1" x14ac:dyDescent="0.2">
      <c r="I112" s="4"/>
      <c r="J112" s="20"/>
      <c r="K112" s="20"/>
    </row>
    <row r="113" spans="9:11" s="22" customFormat="1" ht="12.95" customHeight="1" x14ac:dyDescent="0.2">
      <c r="I113" s="4"/>
      <c r="J113" s="20"/>
      <c r="K113" s="20"/>
    </row>
    <row r="114" spans="9:11" s="22" customFormat="1" ht="12.95" customHeight="1" x14ac:dyDescent="0.2">
      <c r="I114" s="4"/>
      <c r="J114" s="20"/>
      <c r="K114" s="20"/>
    </row>
    <row r="115" spans="9:11" s="22" customFormat="1" ht="12.95" customHeight="1" x14ac:dyDescent="0.2">
      <c r="I115" s="4"/>
      <c r="J115" s="20"/>
      <c r="K115" s="20"/>
    </row>
    <row r="116" spans="9:11" s="22" customFormat="1" ht="12.95" customHeight="1" x14ac:dyDescent="0.2">
      <c r="I116" s="4"/>
      <c r="J116" s="20"/>
      <c r="K116" s="20"/>
    </row>
    <row r="117" spans="9:11" s="22" customFormat="1" ht="12.95" customHeight="1" x14ac:dyDescent="0.2">
      <c r="I117" s="4"/>
      <c r="J117" s="20"/>
      <c r="K117" s="20"/>
    </row>
    <row r="118" spans="9:11" s="22" customFormat="1" ht="12.95" customHeight="1" x14ac:dyDescent="0.2">
      <c r="I118" s="4"/>
      <c r="J118" s="20"/>
      <c r="K118" s="20"/>
    </row>
    <row r="119" spans="9:11" s="22" customFormat="1" ht="12.95" customHeight="1" x14ac:dyDescent="0.2">
      <c r="I119" s="4"/>
      <c r="J119" s="20"/>
      <c r="K119" s="20"/>
    </row>
    <row r="120" spans="9:11" s="22" customFormat="1" ht="12.95" customHeight="1" x14ac:dyDescent="0.2">
      <c r="I120" s="4"/>
      <c r="J120" s="20"/>
      <c r="K120" s="20"/>
    </row>
    <row r="121" spans="9:11" s="22" customFormat="1" ht="12.95" customHeight="1" x14ac:dyDescent="0.2">
      <c r="I121" s="4"/>
      <c r="J121" s="20"/>
      <c r="K121" s="20"/>
    </row>
    <row r="122" spans="9:11" s="22" customFormat="1" ht="12.95" customHeight="1" x14ac:dyDescent="0.2">
      <c r="I122" s="4"/>
      <c r="J122" s="20"/>
      <c r="K122" s="20"/>
    </row>
    <row r="123" spans="9:11" s="22" customFormat="1" ht="12.95" customHeight="1" x14ac:dyDescent="0.2">
      <c r="I123" s="4"/>
      <c r="J123" s="20"/>
      <c r="K123" s="20"/>
    </row>
    <row r="124" spans="9:11" s="22" customFormat="1" ht="12.95" customHeight="1" x14ac:dyDescent="0.2">
      <c r="I124" s="4"/>
      <c r="J124" s="20"/>
      <c r="K124" s="20"/>
    </row>
    <row r="125" spans="9:11" s="22" customFormat="1" ht="12.95" customHeight="1" x14ac:dyDescent="0.2">
      <c r="I125" s="4"/>
      <c r="J125" s="20"/>
      <c r="K125" s="20"/>
    </row>
    <row r="126" spans="9:11" s="22" customFormat="1" ht="12.95" customHeight="1" x14ac:dyDescent="0.2">
      <c r="I126" s="4"/>
      <c r="J126" s="20"/>
      <c r="K126" s="20"/>
    </row>
    <row r="127" spans="9:11" s="22" customFormat="1" ht="12.95" customHeight="1" x14ac:dyDescent="0.2">
      <c r="I127" s="4"/>
      <c r="J127" s="20"/>
      <c r="K127" s="20"/>
    </row>
    <row r="128" spans="9:11" s="22" customFormat="1" ht="12.95" customHeight="1" x14ac:dyDescent="0.2">
      <c r="I128" s="4"/>
      <c r="J128" s="20"/>
      <c r="K128" s="20"/>
    </row>
    <row r="129" spans="9:11" s="22" customFormat="1" ht="12.95" customHeight="1" x14ac:dyDescent="0.2">
      <c r="I129" s="4"/>
      <c r="J129" s="20"/>
      <c r="K129" s="20"/>
    </row>
    <row r="130" spans="9:11" s="22" customFormat="1" ht="12.95" customHeight="1" x14ac:dyDescent="0.2">
      <c r="I130" s="4"/>
      <c r="J130" s="20"/>
      <c r="K130" s="20"/>
    </row>
    <row r="131" spans="9:11" s="22" customFormat="1" ht="12.95" customHeight="1" x14ac:dyDescent="0.2">
      <c r="I131" s="4"/>
      <c r="J131" s="20"/>
      <c r="K131" s="20"/>
    </row>
    <row r="132" spans="9:11" s="22" customFormat="1" ht="12.95" customHeight="1" x14ac:dyDescent="0.2">
      <c r="I132" s="4"/>
      <c r="J132" s="20"/>
      <c r="K132" s="20"/>
    </row>
    <row r="133" spans="9:11" s="22" customFormat="1" ht="12.95" customHeight="1" x14ac:dyDescent="0.2">
      <c r="I133" s="4"/>
      <c r="J133" s="20"/>
      <c r="K133" s="20"/>
    </row>
    <row r="134" spans="9:11" s="22" customFormat="1" ht="12.95" customHeight="1" x14ac:dyDescent="0.2">
      <c r="I134" s="4"/>
      <c r="J134" s="20"/>
      <c r="K134" s="20"/>
    </row>
    <row r="135" spans="9:11" s="22" customFormat="1" ht="12.95" customHeight="1" x14ac:dyDescent="0.2">
      <c r="I135" s="4"/>
      <c r="J135" s="20"/>
      <c r="K135" s="20"/>
    </row>
    <row r="136" spans="9:11" s="22" customFormat="1" ht="12.95" customHeight="1" x14ac:dyDescent="0.2">
      <c r="I136" s="4"/>
      <c r="J136" s="20"/>
      <c r="K136" s="20"/>
    </row>
    <row r="137" spans="9:11" s="22" customFormat="1" ht="12.95" customHeight="1" x14ac:dyDescent="0.2">
      <c r="I137" s="4"/>
      <c r="J137" s="20"/>
      <c r="K137" s="20"/>
    </row>
    <row r="138" spans="9:11" s="22" customFormat="1" ht="12.95" customHeight="1" x14ac:dyDescent="0.2">
      <c r="I138" s="4"/>
      <c r="J138" s="20"/>
      <c r="K138" s="20"/>
    </row>
    <row r="139" spans="9:11" ht="12.95" customHeight="1" x14ac:dyDescent="0.25"/>
    <row r="140" spans="9:11" ht="12.95" customHeight="1" x14ac:dyDescent="0.25"/>
    <row r="141" spans="9:11" ht="12.95" customHeight="1" x14ac:dyDescent="0.25"/>
    <row r="142" spans="9:11" ht="12.95" customHeight="1" x14ac:dyDescent="0.25"/>
    <row r="143" spans="9:11" ht="12.95" customHeight="1" x14ac:dyDescent="0.25"/>
    <row r="144" spans="9:11" ht="12.95" customHeight="1" x14ac:dyDescent="0.25"/>
    <row r="145" ht="12.95" customHeight="1" x14ac:dyDescent="0.25"/>
    <row r="146" ht="12.95" customHeight="1" x14ac:dyDescent="0.25"/>
    <row r="147" ht="12.95" customHeight="1" x14ac:dyDescent="0.25"/>
    <row r="148" ht="12.95" customHeight="1" x14ac:dyDescent="0.25"/>
    <row r="149" ht="12.95" customHeight="1" x14ac:dyDescent="0.25"/>
    <row r="150" ht="12.9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</sheetData>
  <pageMargins left="0.11811023622047245" right="0.11811023622047245" top="0.74803149606299213" bottom="0.74803149606299213" header="0.31496062992125984" footer="0.31496062992125984"/>
  <pageSetup paperSize="9" orientation="portrait" r:id="rId1"/>
  <headerFooter>
    <oddFooter>&amp;C&amp;9&amp;P</oddFooter>
  </headerFooter>
  <rowBreaks count="1" manualBreakCount="1">
    <brk id="3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78DB3-CE54-4827-8B82-B5FB1E136A0B}">
  <sheetPr>
    <tabColor rgb="FFFF66FF"/>
  </sheetPr>
  <dimension ref="A1:H165"/>
  <sheetViews>
    <sheetView tabSelected="1" zoomScale="140" zoomScaleNormal="140" workbookViewId="0">
      <selection activeCell="A10" sqref="A10:F161"/>
    </sheetView>
  </sheetViews>
  <sheetFormatPr defaultRowHeight="12" x14ac:dyDescent="0.2"/>
  <cols>
    <col min="1" max="1" width="4.42578125" style="102" customWidth="1"/>
    <col min="2" max="2" width="5.7109375" style="102" customWidth="1"/>
    <col min="3" max="3" width="8.42578125" style="102" customWidth="1"/>
    <col min="4" max="4" width="6.5703125" style="103" customWidth="1"/>
    <col min="5" max="5" width="47.42578125" style="102" customWidth="1"/>
    <col min="6" max="6" width="21.42578125" style="102" customWidth="1"/>
    <col min="7" max="7" width="9.140625" style="102" customWidth="1"/>
    <col min="8" max="8" width="12.28515625" style="102" customWidth="1"/>
    <col min="9" max="256" width="9.140625" style="102"/>
    <col min="257" max="257" width="4.42578125" style="102" customWidth="1"/>
    <col min="258" max="258" width="5.7109375" style="102" customWidth="1"/>
    <col min="259" max="259" width="8.42578125" style="102" customWidth="1"/>
    <col min="260" max="260" width="6.5703125" style="102" customWidth="1"/>
    <col min="261" max="261" width="47.42578125" style="102" customWidth="1"/>
    <col min="262" max="262" width="21.42578125" style="102" customWidth="1"/>
    <col min="263" max="263" width="9.140625" style="102"/>
    <col min="264" max="264" width="12.28515625" style="102" customWidth="1"/>
    <col min="265" max="512" width="9.140625" style="102"/>
    <col min="513" max="513" width="4.42578125" style="102" customWidth="1"/>
    <col min="514" max="514" width="5.7109375" style="102" customWidth="1"/>
    <col min="515" max="515" width="8.42578125" style="102" customWidth="1"/>
    <col min="516" max="516" width="6.5703125" style="102" customWidth="1"/>
    <col min="517" max="517" width="47.42578125" style="102" customWidth="1"/>
    <col min="518" max="518" width="21.42578125" style="102" customWidth="1"/>
    <col min="519" max="519" width="9.140625" style="102"/>
    <col min="520" max="520" width="12.28515625" style="102" customWidth="1"/>
    <col min="521" max="768" width="9.140625" style="102"/>
    <col min="769" max="769" width="4.42578125" style="102" customWidth="1"/>
    <col min="770" max="770" width="5.7109375" style="102" customWidth="1"/>
    <col min="771" max="771" width="8.42578125" style="102" customWidth="1"/>
    <col min="772" max="772" width="6.5703125" style="102" customWidth="1"/>
    <col min="773" max="773" width="47.42578125" style="102" customWidth="1"/>
    <col min="774" max="774" width="21.42578125" style="102" customWidth="1"/>
    <col min="775" max="775" width="9.140625" style="102"/>
    <col min="776" max="776" width="12.28515625" style="102" customWidth="1"/>
    <col min="777" max="1024" width="9.140625" style="102"/>
    <col min="1025" max="1025" width="4.42578125" style="102" customWidth="1"/>
    <col min="1026" max="1026" width="5.7109375" style="102" customWidth="1"/>
    <col min="1027" max="1027" width="8.42578125" style="102" customWidth="1"/>
    <col min="1028" max="1028" width="6.5703125" style="102" customWidth="1"/>
    <col min="1029" max="1029" width="47.42578125" style="102" customWidth="1"/>
    <col min="1030" max="1030" width="21.42578125" style="102" customWidth="1"/>
    <col min="1031" max="1031" width="9.140625" style="102"/>
    <col min="1032" max="1032" width="12.28515625" style="102" customWidth="1"/>
    <col min="1033" max="1280" width="9.140625" style="102"/>
    <col min="1281" max="1281" width="4.42578125" style="102" customWidth="1"/>
    <col min="1282" max="1282" width="5.7109375" style="102" customWidth="1"/>
    <col min="1283" max="1283" width="8.42578125" style="102" customWidth="1"/>
    <col min="1284" max="1284" width="6.5703125" style="102" customWidth="1"/>
    <col min="1285" max="1285" width="47.42578125" style="102" customWidth="1"/>
    <col min="1286" max="1286" width="21.42578125" style="102" customWidth="1"/>
    <col min="1287" max="1287" width="9.140625" style="102"/>
    <col min="1288" max="1288" width="12.28515625" style="102" customWidth="1"/>
    <col min="1289" max="1536" width="9.140625" style="102"/>
    <col min="1537" max="1537" width="4.42578125" style="102" customWidth="1"/>
    <col min="1538" max="1538" width="5.7109375" style="102" customWidth="1"/>
    <col min="1539" max="1539" width="8.42578125" style="102" customWidth="1"/>
    <col min="1540" max="1540" width="6.5703125" style="102" customWidth="1"/>
    <col min="1541" max="1541" width="47.42578125" style="102" customWidth="1"/>
    <col min="1542" max="1542" width="21.42578125" style="102" customWidth="1"/>
    <col min="1543" max="1543" width="9.140625" style="102"/>
    <col min="1544" max="1544" width="12.28515625" style="102" customWidth="1"/>
    <col min="1545" max="1792" width="9.140625" style="102"/>
    <col min="1793" max="1793" width="4.42578125" style="102" customWidth="1"/>
    <col min="1794" max="1794" width="5.7109375" style="102" customWidth="1"/>
    <col min="1795" max="1795" width="8.42578125" style="102" customWidth="1"/>
    <col min="1796" max="1796" width="6.5703125" style="102" customWidth="1"/>
    <col min="1797" max="1797" width="47.42578125" style="102" customWidth="1"/>
    <col min="1798" max="1798" width="21.42578125" style="102" customWidth="1"/>
    <col min="1799" max="1799" width="9.140625" style="102"/>
    <col min="1800" max="1800" width="12.28515625" style="102" customWidth="1"/>
    <col min="1801" max="2048" width="9.140625" style="102"/>
    <col min="2049" max="2049" width="4.42578125" style="102" customWidth="1"/>
    <col min="2050" max="2050" width="5.7109375" style="102" customWidth="1"/>
    <col min="2051" max="2051" width="8.42578125" style="102" customWidth="1"/>
    <col min="2052" max="2052" width="6.5703125" style="102" customWidth="1"/>
    <col min="2053" max="2053" width="47.42578125" style="102" customWidth="1"/>
    <col min="2054" max="2054" width="21.42578125" style="102" customWidth="1"/>
    <col min="2055" max="2055" width="9.140625" style="102"/>
    <col min="2056" max="2056" width="12.28515625" style="102" customWidth="1"/>
    <col min="2057" max="2304" width="9.140625" style="102"/>
    <col min="2305" max="2305" width="4.42578125" style="102" customWidth="1"/>
    <col min="2306" max="2306" width="5.7109375" style="102" customWidth="1"/>
    <col min="2307" max="2307" width="8.42578125" style="102" customWidth="1"/>
    <col min="2308" max="2308" width="6.5703125" style="102" customWidth="1"/>
    <col min="2309" max="2309" width="47.42578125" style="102" customWidth="1"/>
    <col min="2310" max="2310" width="21.42578125" style="102" customWidth="1"/>
    <col min="2311" max="2311" width="9.140625" style="102"/>
    <col min="2312" max="2312" width="12.28515625" style="102" customWidth="1"/>
    <col min="2313" max="2560" width="9.140625" style="102"/>
    <col min="2561" max="2561" width="4.42578125" style="102" customWidth="1"/>
    <col min="2562" max="2562" width="5.7109375" style="102" customWidth="1"/>
    <col min="2563" max="2563" width="8.42578125" style="102" customWidth="1"/>
    <col min="2564" max="2564" width="6.5703125" style="102" customWidth="1"/>
    <col min="2565" max="2565" width="47.42578125" style="102" customWidth="1"/>
    <col min="2566" max="2566" width="21.42578125" style="102" customWidth="1"/>
    <col min="2567" max="2567" width="9.140625" style="102"/>
    <col min="2568" max="2568" width="12.28515625" style="102" customWidth="1"/>
    <col min="2569" max="2816" width="9.140625" style="102"/>
    <col min="2817" max="2817" width="4.42578125" style="102" customWidth="1"/>
    <col min="2818" max="2818" width="5.7109375" style="102" customWidth="1"/>
    <col min="2819" max="2819" width="8.42578125" style="102" customWidth="1"/>
    <col min="2820" max="2820" width="6.5703125" style="102" customWidth="1"/>
    <col min="2821" max="2821" width="47.42578125" style="102" customWidth="1"/>
    <col min="2822" max="2822" width="21.42578125" style="102" customWidth="1"/>
    <col min="2823" max="2823" width="9.140625" style="102"/>
    <col min="2824" max="2824" width="12.28515625" style="102" customWidth="1"/>
    <col min="2825" max="3072" width="9.140625" style="102"/>
    <col min="3073" max="3073" width="4.42578125" style="102" customWidth="1"/>
    <col min="3074" max="3074" width="5.7109375" style="102" customWidth="1"/>
    <col min="3075" max="3075" width="8.42578125" style="102" customWidth="1"/>
    <col min="3076" max="3076" width="6.5703125" style="102" customWidth="1"/>
    <col min="3077" max="3077" width="47.42578125" style="102" customWidth="1"/>
    <col min="3078" max="3078" width="21.42578125" style="102" customWidth="1"/>
    <col min="3079" max="3079" width="9.140625" style="102"/>
    <col min="3080" max="3080" width="12.28515625" style="102" customWidth="1"/>
    <col min="3081" max="3328" width="9.140625" style="102"/>
    <col min="3329" max="3329" width="4.42578125" style="102" customWidth="1"/>
    <col min="3330" max="3330" width="5.7109375" style="102" customWidth="1"/>
    <col min="3331" max="3331" width="8.42578125" style="102" customWidth="1"/>
    <col min="3332" max="3332" width="6.5703125" style="102" customWidth="1"/>
    <col min="3333" max="3333" width="47.42578125" style="102" customWidth="1"/>
    <col min="3334" max="3334" width="21.42578125" style="102" customWidth="1"/>
    <col min="3335" max="3335" width="9.140625" style="102"/>
    <col min="3336" max="3336" width="12.28515625" style="102" customWidth="1"/>
    <col min="3337" max="3584" width="9.140625" style="102"/>
    <col min="3585" max="3585" width="4.42578125" style="102" customWidth="1"/>
    <col min="3586" max="3586" width="5.7109375" style="102" customWidth="1"/>
    <col min="3587" max="3587" width="8.42578125" style="102" customWidth="1"/>
    <col min="3588" max="3588" width="6.5703125" style="102" customWidth="1"/>
    <col min="3589" max="3589" width="47.42578125" style="102" customWidth="1"/>
    <col min="3590" max="3590" width="21.42578125" style="102" customWidth="1"/>
    <col min="3591" max="3591" width="9.140625" style="102"/>
    <col min="3592" max="3592" width="12.28515625" style="102" customWidth="1"/>
    <col min="3593" max="3840" width="9.140625" style="102"/>
    <col min="3841" max="3841" width="4.42578125" style="102" customWidth="1"/>
    <col min="3842" max="3842" width="5.7109375" style="102" customWidth="1"/>
    <col min="3843" max="3843" width="8.42578125" style="102" customWidth="1"/>
    <col min="3844" max="3844" width="6.5703125" style="102" customWidth="1"/>
    <col min="3845" max="3845" width="47.42578125" style="102" customWidth="1"/>
    <col min="3846" max="3846" width="21.42578125" style="102" customWidth="1"/>
    <col min="3847" max="3847" width="9.140625" style="102"/>
    <col min="3848" max="3848" width="12.28515625" style="102" customWidth="1"/>
    <col min="3849" max="4096" width="9.140625" style="102"/>
    <col min="4097" max="4097" width="4.42578125" style="102" customWidth="1"/>
    <col min="4098" max="4098" width="5.7109375" style="102" customWidth="1"/>
    <col min="4099" max="4099" width="8.42578125" style="102" customWidth="1"/>
    <col min="4100" max="4100" width="6.5703125" style="102" customWidth="1"/>
    <col min="4101" max="4101" width="47.42578125" style="102" customWidth="1"/>
    <col min="4102" max="4102" width="21.42578125" style="102" customWidth="1"/>
    <col min="4103" max="4103" width="9.140625" style="102"/>
    <col min="4104" max="4104" width="12.28515625" style="102" customWidth="1"/>
    <col min="4105" max="4352" width="9.140625" style="102"/>
    <col min="4353" max="4353" width="4.42578125" style="102" customWidth="1"/>
    <col min="4354" max="4354" width="5.7109375" style="102" customWidth="1"/>
    <col min="4355" max="4355" width="8.42578125" style="102" customWidth="1"/>
    <col min="4356" max="4356" width="6.5703125" style="102" customWidth="1"/>
    <col min="4357" max="4357" width="47.42578125" style="102" customWidth="1"/>
    <col min="4358" max="4358" width="21.42578125" style="102" customWidth="1"/>
    <col min="4359" max="4359" width="9.140625" style="102"/>
    <col min="4360" max="4360" width="12.28515625" style="102" customWidth="1"/>
    <col min="4361" max="4608" width="9.140625" style="102"/>
    <col min="4609" max="4609" width="4.42578125" style="102" customWidth="1"/>
    <col min="4610" max="4610" width="5.7109375" style="102" customWidth="1"/>
    <col min="4611" max="4611" width="8.42578125" style="102" customWidth="1"/>
    <col min="4612" max="4612" width="6.5703125" style="102" customWidth="1"/>
    <col min="4613" max="4613" width="47.42578125" style="102" customWidth="1"/>
    <col min="4614" max="4614" width="21.42578125" style="102" customWidth="1"/>
    <col min="4615" max="4615" width="9.140625" style="102"/>
    <col min="4616" max="4616" width="12.28515625" style="102" customWidth="1"/>
    <col min="4617" max="4864" width="9.140625" style="102"/>
    <col min="4865" max="4865" width="4.42578125" style="102" customWidth="1"/>
    <col min="4866" max="4866" width="5.7109375" style="102" customWidth="1"/>
    <col min="4867" max="4867" width="8.42578125" style="102" customWidth="1"/>
    <col min="4868" max="4868" width="6.5703125" style="102" customWidth="1"/>
    <col min="4869" max="4869" width="47.42578125" style="102" customWidth="1"/>
    <col min="4870" max="4870" width="21.42578125" style="102" customWidth="1"/>
    <col min="4871" max="4871" width="9.140625" style="102"/>
    <col min="4872" max="4872" width="12.28515625" style="102" customWidth="1"/>
    <col min="4873" max="5120" width="9.140625" style="102"/>
    <col min="5121" max="5121" width="4.42578125" style="102" customWidth="1"/>
    <col min="5122" max="5122" width="5.7109375" style="102" customWidth="1"/>
    <col min="5123" max="5123" width="8.42578125" style="102" customWidth="1"/>
    <col min="5124" max="5124" width="6.5703125" style="102" customWidth="1"/>
    <col min="5125" max="5125" width="47.42578125" style="102" customWidth="1"/>
    <col min="5126" max="5126" width="21.42578125" style="102" customWidth="1"/>
    <col min="5127" max="5127" width="9.140625" style="102"/>
    <col min="5128" max="5128" width="12.28515625" style="102" customWidth="1"/>
    <col min="5129" max="5376" width="9.140625" style="102"/>
    <col min="5377" max="5377" width="4.42578125" style="102" customWidth="1"/>
    <col min="5378" max="5378" width="5.7109375" style="102" customWidth="1"/>
    <col min="5379" max="5379" width="8.42578125" style="102" customWidth="1"/>
    <col min="5380" max="5380" width="6.5703125" style="102" customWidth="1"/>
    <col min="5381" max="5381" width="47.42578125" style="102" customWidth="1"/>
    <col min="5382" max="5382" width="21.42578125" style="102" customWidth="1"/>
    <col min="5383" max="5383" width="9.140625" style="102"/>
    <col min="5384" max="5384" width="12.28515625" style="102" customWidth="1"/>
    <col min="5385" max="5632" width="9.140625" style="102"/>
    <col min="5633" max="5633" width="4.42578125" style="102" customWidth="1"/>
    <col min="5634" max="5634" width="5.7109375" style="102" customWidth="1"/>
    <col min="5635" max="5635" width="8.42578125" style="102" customWidth="1"/>
    <col min="5636" max="5636" width="6.5703125" style="102" customWidth="1"/>
    <col min="5637" max="5637" width="47.42578125" style="102" customWidth="1"/>
    <col min="5638" max="5638" width="21.42578125" style="102" customWidth="1"/>
    <col min="5639" max="5639" width="9.140625" style="102"/>
    <col min="5640" max="5640" width="12.28515625" style="102" customWidth="1"/>
    <col min="5641" max="5888" width="9.140625" style="102"/>
    <col min="5889" max="5889" width="4.42578125" style="102" customWidth="1"/>
    <col min="5890" max="5890" width="5.7109375" style="102" customWidth="1"/>
    <col min="5891" max="5891" width="8.42578125" style="102" customWidth="1"/>
    <col min="5892" max="5892" width="6.5703125" style="102" customWidth="1"/>
    <col min="5893" max="5893" width="47.42578125" style="102" customWidth="1"/>
    <col min="5894" max="5894" width="21.42578125" style="102" customWidth="1"/>
    <col min="5895" max="5895" width="9.140625" style="102"/>
    <col min="5896" max="5896" width="12.28515625" style="102" customWidth="1"/>
    <col min="5897" max="6144" width="9.140625" style="102"/>
    <col min="6145" max="6145" width="4.42578125" style="102" customWidth="1"/>
    <col min="6146" max="6146" width="5.7109375" style="102" customWidth="1"/>
    <col min="6147" max="6147" width="8.42578125" style="102" customWidth="1"/>
    <col min="6148" max="6148" width="6.5703125" style="102" customWidth="1"/>
    <col min="6149" max="6149" width="47.42578125" style="102" customWidth="1"/>
    <col min="6150" max="6150" width="21.42578125" style="102" customWidth="1"/>
    <col min="6151" max="6151" width="9.140625" style="102"/>
    <col min="6152" max="6152" width="12.28515625" style="102" customWidth="1"/>
    <col min="6153" max="6400" width="9.140625" style="102"/>
    <col min="6401" max="6401" width="4.42578125" style="102" customWidth="1"/>
    <col min="6402" max="6402" width="5.7109375" style="102" customWidth="1"/>
    <col min="6403" max="6403" width="8.42578125" style="102" customWidth="1"/>
    <col min="6404" max="6404" width="6.5703125" style="102" customWidth="1"/>
    <col min="6405" max="6405" width="47.42578125" style="102" customWidth="1"/>
    <col min="6406" max="6406" width="21.42578125" style="102" customWidth="1"/>
    <col min="6407" max="6407" width="9.140625" style="102"/>
    <col min="6408" max="6408" width="12.28515625" style="102" customWidth="1"/>
    <col min="6409" max="6656" width="9.140625" style="102"/>
    <col min="6657" max="6657" width="4.42578125" style="102" customWidth="1"/>
    <col min="6658" max="6658" width="5.7109375" style="102" customWidth="1"/>
    <col min="6659" max="6659" width="8.42578125" style="102" customWidth="1"/>
    <col min="6660" max="6660" width="6.5703125" style="102" customWidth="1"/>
    <col min="6661" max="6661" width="47.42578125" style="102" customWidth="1"/>
    <col min="6662" max="6662" width="21.42578125" style="102" customWidth="1"/>
    <col min="6663" max="6663" width="9.140625" style="102"/>
    <col min="6664" max="6664" width="12.28515625" style="102" customWidth="1"/>
    <col min="6665" max="6912" width="9.140625" style="102"/>
    <col min="6913" max="6913" width="4.42578125" style="102" customWidth="1"/>
    <col min="6914" max="6914" width="5.7109375" style="102" customWidth="1"/>
    <col min="6915" max="6915" width="8.42578125" style="102" customWidth="1"/>
    <col min="6916" max="6916" width="6.5703125" style="102" customWidth="1"/>
    <col min="6917" max="6917" width="47.42578125" style="102" customWidth="1"/>
    <col min="6918" max="6918" width="21.42578125" style="102" customWidth="1"/>
    <col min="6919" max="6919" width="9.140625" style="102"/>
    <col min="6920" max="6920" width="12.28515625" style="102" customWidth="1"/>
    <col min="6921" max="7168" width="9.140625" style="102"/>
    <col min="7169" max="7169" width="4.42578125" style="102" customWidth="1"/>
    <col min="7170" max="7170" width="5.7109375" style="102" customWidth="1"/>
    <col min="7171" max="7171" width="8.42578125" style="102" customWidth="1"/>
    <col min="7172" max="7172" width="6.5703125" style="102" customWidth="1"/>
    <col min="7173" max="7173" width="47.42578125" style="102" customWidth="1"/>
    <col min="7174" max="7174" width="21.42578125" style="102" customWidth="1"/>
    <col min="7175" max="7175" width="9.140625" style="102"/>
    <col min="7176" max="7176" width="12.28515625" style="102" customWidth="1"/>
    <col min="7177" max="7424" width="9.140625" style="102"/>
    <col min="7425" max="7425" width="4.42578125" style="102" customWidth="1"/>
    <col min="7426" max="7426" width="5.7109375" style="102" customWidth="1"/>
    <col min="7427" max="7427" width="8.42578125" style="102" customWidth="1"/>
    <col min="7428" max="7428" width="6.5703125" style="102" customWidth="1"/>
    <col min="7429" max="7429" width="47.42578125" style="102" customWidth="1"/>
    <col min="7430" max="7430" width="21.42578125" style="102" customWidth="1"/>
    <col min="7431" max="7431" width="9.140625" style="102"/>
    <col min="7432" max="7432" width="12.28515625" style="102" customWidth="1"/>
    <col min="7433" max="7680" width="9.140625" style="102"/>
    <col min="7681" max="7681" width="4.42578125" style="102" customWidth="1"/>
    <col min="7682" max="7682" width="5.7109375" style="102" customWidth="1"/>
    <col min="7683" max="7683" width="8.42578125" style="102" customWidth="1"/>
    <col min="7684" max="7684" width="6.5703125" style="102" customWidth="1"/>
    <col min="7685" max="7685" width="47.42578125" style="102" customWidth="1"/>
    <col min="7686" max="7686" width="21.42578125" style="102" customWidth="1"/>
    <col min="7687" max="7687" width="9.140625" style="102"/>
    <col min="7688" max="7688" width="12.28515625" style="102" customWidth="1"/>
    <col min="7689" max="7936" width="9.140625" style="102"/>
    <col min="7937" max="7937" width="4.42578125" style="102" customWidth="1"/>
    <col min="7938" max="7938" width="5.7109375" style="102" customWidth="1"/>
    <col min="7939" max="7939" width="8.42578125" style="102" customWidth="1"/>
    <col min="7940" max="7940" width="6.5703125" style="102" customWidth="1"/>
    <col min="7941" max="7941" width="47.42578125" style="102" customWidth="1"/>
    <col min="7942" max="7942" width="21.42578125" style="102" customWidth="1"/>
    <col min="7943" max="7943" width="9.140625" style="102"/>
    <col min="7944" max="7944" width="12.28515625" style="102" customWidth="1"/>
    <col min="7945" max="8192" width="9.140625" style="102"/>
    <col min="8193" max="8193" width="4.42578125" style="102" customWidth="1"/>
    <col min="8194" max="8194" width="5.7109375" style="102" customWidth="1"/>
    <col min="8195" max="8195" width="8.42578125" style="102" customWidth="1"/>
    <col min="8196" max="8196" width="6.5703125" style="102" customWidth="1"/>
    <col min="8197" max="8197" width="47.42578125" style="102" customWidth="1"/>
    <col min="8198" max="8198" width="21.42578125" style="102" customWidth="1"/>
    <col min="8199" max="8199" width="9.140625" style="102"/>
    <col min="8200" max="8200" width="12.28515625" style="102" customWidth="1"/>
    <col min="8201" max="8448" width="9.140625" style="102"/>
    <col min="8449" max="8449" width="4.42578125" style="102" customWidth="1"/>
    <col min="8450" max="8450" width="5.7109375" style="102" customWidth="1"/>
    <col min="8451" max="8451" width="8.42578125" style="102" customWidth="1"/>
    <col min="8452" max="8452" width="6.5703125" style="102" customWidth="1"/>
    <col min="8453" max="8453" width="47.42578125" style="102" customWidth="1"/>
    <col min="8454" max="8454" width="21.42578125" style="102" customWidth="1"/>
    <col min="8455" max="8455" width="9.140625" style="102"/>
    <col min="8456" max="8456" width="12.28515625" style="102" customWidth="1"/>
    <col min="8457" max="8704" width="9.140625" style="102"/>
    <col min="8705" max="8705" width="4.42578125" style="102" customWidth="1"/>
    <col min="8706" max="8706" width="5.7109375" style="102" customWidth="1"/>
    <col min="8707" max="8707" width="8.42578125" style="102" customWidth="1"/>
    <col min="8708" max="8708" width="6.5703125" style="102" customWidth="1"/>
    <col min="8709" max="8709" width="47.42578125" style="102" customWidth="1"/>
    <col min="8710" max="8710" width="21.42578125" style="102" customWidth="1"/>
    <col min="8711" max="8711" width="9.140625" style="102"/>
    <col min="8712" max="8712" width="12.28515625" style="102" customWidth="1"/>
    <col min="8713" max="8960" width="9.140625" style="102"/>
    <col min="8961" max="8961" width="4.42578125" style="102" customWidth="1"/>
    <col min="8962" max="8962" width="5.7109375" style="102" customWidth="1"/>
    <col min="8963" max="8963" width="8.42578125" style="102" customWidth="1"/>
    <col min="8964" max="8964" width="6.5703125" style="102" customWidth="1"/>
    <col min="8965" max="8965" width="47.42578125" style="102" customWidth="1"/>
    <col min="8966" max="8966" width="21.42578125" style="102" customWidth="1"/>
    <col min="8967" max="8967" width="9.140625" style="102"/>
    <col min="8968" max="8968" width="12.28515625" style="102" customWidth="1"/>
    <col min="8969" max="9216" width="9.140625" style="102"/>
    <col min="9217" max="9217" width="4.42578125" style="102" customWidth="1"/>
    <col min="9218" max="9218" width="5.7109375" style="102" customWidth="1"/>
    <col min="9219" max="9219" width="8.42578125" style="102" customWidth="1"/>
    <col min="9220" max="9220" width="6.5703125" style="102" customWidth="1"/>
    <col min="9221" max="9221" width="47.42578125" style="102" customWidth="1"/>
    <col min="9222" max="9222" width="21.42578125" style="102" customWidth="1"/>
    <col min="9223" max="9223" width="9.140625" style="102"/>
    <col min="9224" max="9224" width="12.28515625" style="102" customWidth="1"/>
    <col min="9225" max="9472" width="9.140625" style="102"/>
    <col min="9473" max="9473" width="4.42578125" style="102" customWidth="1"/>
    <col min="9474" max="9474" width="5.7109375" style="102" customWidth="1"/>
    <col min="9475" max="9475" width="8.42578125" style="102" customWidth="1"/>
    <col min="9476" max="9476" width="6.5703125" style="102" customWidth="1"/>
    <col min="9477" max="9477" width="47.42578125" style="102" customWidth="1"/>
    <col min="9478" max="9478" width="21.42578125" style="102" customWidth="1"/>
    <col min="9479" max="9479" width="9.140625" style="102"/>
    <col min="9480" max="9480" width="12.28515625" style="102" customWidth="1"/>
    <col min="9481" max="9728" width="9.140625" style="102"/>
    <col min="9729" max="9729" width="4.42578125" style="102" customWidth="1"/>
    <col min="9730" max="9730" width="5.7109375" style="102" customWidth="1"/>
    <col min="9731" max="9731" width="8.42578125" style="102" customWidth="1"/>
    <col min="9732" max="9732" width="6.5703125" style="102" customWidth="1"/>
    <col min="9733" max="9733" width="47.42578125" style="102" customWidth="1"/>
    <col min="9734" max="9734" width="21.42578125" style="102" customWidth="1"/>
    <col min="9735" max="9735" width="9.140625" style="102"/>
    <col min="9736" max="9736" width="12.28515625" style="102" customWidth="1"/>
    <col min="9737" max="9984" width="9.140625" style="102"/>
    <col min="9985" max="9985" width="4.42578125" style="102" customWidth="1"/>
    <col min="9986" max="9986" width="5.7109375" style="102" customWidth="1"/>
    <col min="9987" max="9987" width="8.42578125" style="102" customWidth="1"/>
    <col min="9988" max="9988" width="6.5703125" style="102" customWidth="1"/>
    <col min="9989" max="9989" width="47.42578125" style="102" customWidth="1"/>
    <col min="9990" max="9990" width="21.42578125" style="102" customWidth="1"/>
    <col min="9991" max="9991" width="9.140625" style="102"/>
    <col min="9992" max="9992" width="12.28515625" style="102" customWidth="1"/>
    <col min="9993" max="10240" width="9.140625" style="102"/>
    <col min="10241" max="10241" width="4.42578125" style="102" customWidth="1"/>
    <col min="10242" max="10242" width="5.7109375" style="102" customWidth="1"/>
    <col min="10243" max="10243" width="8.42578125" style="102" customWidth="1"/>
    <col min="10244" max="10244" width="6.5703125" style="102" customWidth="1"/>
    <col min="10245" max="10245" width="47.42578125" style="102" customWidth="1"/>
    <col min="10246" max="10246" width="21.42578125" style="102" customWidth="1"/>
    <col min="10247" max="10247" width="9.140625" style="102"/>
    <col min="10248" max="10248" width="12.28515625" style="102" customWidth="1"/>
    <col min="10249" max="10496" width="9.140625" style="102"/>
    <col min="10497" max="10497" width="4.42578125" style="102" customWidth="1"/>
    <col min="10498" max="10498" width="5.7109375" style="102" customWidth="1"/>
    <col min="10499" max="10499" width="8.42578125" style="102" customWidth="1"/>
    <col min="10500" max="10500" width="6.5703125" style="102" customWidth="1"/>
    <col min="10501" max="10501" width="47.42578125" style="102" customWidth="1"/>
    <col min="10502" max="10502" width="21.42578125" style="102" customWidth="1"/>
    <col min="10503" max="10503" width="9.140625" style="102"/>
    <col min="10504" max="10504" width="12.28515625" style="102" customWidth="1"/>
    <col min="10505" max="10752" width="9.140625" style="102"/>
    <col min="10753" max="10753" width="4.42578125" style="102" customWidth="1"/>
    <col min="10754" max="10754" width="5.7109375" style="102" customWidth="1"/>
    <col min="10755" max="10755" width="8.42578125" style="102" customWidth="1"/>
    <col min="10756" max="10756" width="6.5703125" style="102" customWidth="1"/>
    <col min="10757" max="10757" width="47.42578125" style="102" customWidth="1"/>
    <col min="10758" max="10758" width="21.42578125" style="102" customWidth="1"/>
    <col min="10759" max="10759" width="9.140625" style="102"/>
    <col min="10760" max="10760" width="12.28515625" style="102" customWidth="1"/>
    <col min="10761" max="11008" width="9.140625" style="102"/>
    <col min="11009" max="11009" width="4.42578125" style="102" customWidth="1"/>
    <col min="11010" max="11010" width="5.7109375" style="102" customWidth="1"/>
    <col min="11011" max="11011" width="8.42578125" style="102" customWidth="1"/>
    <col min="11012" max="11012" width="6.5703125" style="102" customWidth="1"/>
    <col min="11013" max="11013" width="47.42578125" style="102" customWidth="1"/>
    <col min="11014" max="11014" width="21.42578125" style="102" customWidth="1"/>
    <col min="11015" max="11015" width="9.140625" style="102"/>
    <col min="11016" max="11016" width="12.28515625" style="102" customWidth="1"/>
    <col min="11017" max="11264" width="9.140625" style="102"/>
    <col min="11265" max="11265" width="4.42578125" style="102" customWidth="1"/>
    <col min="11266" max="11266" width="5.7109375" style="102" customWidth="1"/>
    <col min="11267" max="11267" width="8.42578125" style="102" customWidth="1"/>
    <col min="11268" max="11268" width="6.5703125" style="102" customWidth="1"/>
    <col min="11269" max="11269" width="47.42578125" style="102" customWidth="1"/>
    <col min="11270" max="11270" width="21.42578125" style="102" customWidth="1"/>
    <col min="11271" max="11271" width="9.140625" style="102"/>
    <col min="11272" max="11272" width="12.28515625" style="102" customWidth="1"/>
    <col min="11273" max="11520" width="9.140625" style="102"/>
    <col min="11521" max="11521" width="4.42578125" style="102" customWidth="1"/>
    <col min="11522" max="11522" width="5.7109375" style="102" customWidth="1"/>
    <col min="11523" max="11523" width="8.42578125" style="102" customWidth="1"/>
    <col min="11524" max="11524" width="6.5703125" style="102" customWidth="1"/>
    <col min="11525" max="11525" width="47.42578125" style="102" customWidth="1"/>
    <col min="11526" max="11526" width="21.42578125" style="102" customWidth="1"/>
    <col min="11527" max="11527" width="9.140625" style="102"/>
    <col min="11528" max="11528" width="12.28515625" style="102" customWidth="1"/>
    <col min="11529" max="11776" width="9.140625" style="102"/>
    <col min="11777" max="11777" width="4.42578125" style="102" customWidth="1"/>
    <col min="11778" max="11778" width="5.7109375" style="102" customWidth="1"/>
    <col min="11779" max="11779" width="8.42578125" style="102" customWidth="1"/>
    <col min="11780" max="11780" width="6.5703125" style="102" customWidth="1"/>
    <col min="11781" max="11781" width="47.42578125" style="102" customWidth="1"/>
    <col min="11782" max="11782" width="21.42578125" style="102" customWidth="1"/>
    <col min="11783" max="11783" width="9.140625" style="102"/>
    <col min="11784" max="11784" width="12.28515625" style="102" customWidth="1"/>
    <col min="11785" max="12032" width="9.140625" style="102"/>
    <col min="12033" max="12033" width="4.42578125" style="102" customWidth="1"/>
    <col min="12034" max="12034" width="5.7109375" style="102" customWidth="1"/>
    <col min="12035" max="12035" width="8.42578125" style="102" customWidth="1"/>
    <col min="12036" max="12036" width="6.5703125" style="102" customWidth="1"/>
    <col min="12037" max="12037" width="47.42578125" style="102" customWidth="1"/>
    <col min="12038" max="12038" width="21.42578125" style="102" customWidth="1"/>
    <col min="12039" max="12039" width="9.140625" style="102"/>
    <col min="12040" max="12040" width="12.28515625" style="102" customWidth="1"/>
    <col min="12041" max="12288" width="9.140625" style="102"/>
    <col min="12289" max="12289" width="4.42578125" style="102" customWidth="1"/>
    <col min="12290" max="12290" width="5.7109375" style="102" customWidth="1"/>
    <col min="12291" max="12291" width="8.42578125" style="102" customWidth="1"/>
    <col min="12292" max="12292" width="6.5703125" style="102" customWidth="1"/>
    <col min="12293" max="12293" width="47.42578125" style="102" customWidth="1"/>
    <col min="12294" max="12294" width="21.42578125" style="102" customWidth="1"/>
    <col min="12295" max="12295" width="9.140625" style="102"/>
    <col min="12296" max="12296" width="12.28515625" style="102" customWidth="1"/>
    <col min="12297" max="12544" width="9.140625" style="102"/>
    <col min="12545" max="12545" width="4.42578125" style="102" customWidth="1"/>
    <col min="12546" max="12546" width="5.7109375" style="102" customWidth="1"/>
    <col min="12547" max="12547" width="8.42578125" style="102" customWidth="1"/>
    <col min="12548" max="12548" width="6.5703125" style="102" customWidth="1"/>
    <col min="12549" max="12549" width="47.42578125" style="102" customWidth="1"/>
    <col min="12550" max="12550" width="21.42578125" style="102" customWidth="1"/>
    <col min="12551" max="12551" width="9.140625" style="102"/>
    <col min="12552" max="12552" width="12.28515625" style="102" customWidth="1"/>
    <col min="12553" max="12800" width="9.140625" style="102"/>
    <col min="12801" max="12801" width="4.42578125" style="102" customWidth="1"/>
    <col min="12802" max="12802" width="5.7109375" style="102" customWidth="1"/>
    <col min="12803" max="12803" width="8.42578125" style="102" customWidth="1"/>
    <col min="12804" max="12804" width="6.5703125" style="102" customWidth="1"/>
    <col min="12805" max="12805" width="47.42578125" style="102" customWidth="1"/>
    <col min="12806" max="12806" width="21.42578125" style="102" customWidth="1"/>
    <col min="12807" max="12807" width="9.140625" style="102"/>
    <col min="12808" max="12808" width="12.28515625" style="102" customWidth="1"/>
    <col min="12809" max="13056" width="9.140625" style="102"/>
    <col min="13057" max="13057" width="4.42578125" style="102" customWidth="1"/>
    <col min="13058" max="13058" width="5.7109375" style="102" customWidth="1"/>
    <col min="13059" max="13059" width="8.42578125" style="102" customWidth="1"/>
    <col min="13060" max="13060" width="6.5703125" style="102" customWidth="1"/>
    <col min="13061" max="13061" width="47.42578125" style="102" customWidth="1"/>
    <col min="13062" max="13062" width="21.42578125" style="102" customWidth="1"/>
    <col min="13063" max="13063" width="9.140625" style="102"/>
    <col min="13064" max="13064" width="12.28515625" style="102" customWidth="1"/>
    <col min="13065" max="13312" width="9.140625" style="102"/>
    <col min="13313" max="13313" width="4.42578125" style="102" customWidth="1"/>
    <col min="13314" max="13314" width="5.7109375" style="102" customWidth="1"/>
    <col min="13315" max="13315" width="8.42578125" style="102" customWidth="1"/>
    <col min="13316" max="13316" width="6.5703125" style="102" customWidth="1"/>
    <col min="13317" max="13317" width="47.42578125" style="102" customWidth="1"/>
    <col min="13318" max="13318" width="21.42578125" style="102" customWidth="1"/>
    <col min="13319" max="13319" width="9.140625" style="102"/>
    <col min="13320" max="13320" width="12.28515625" style="102" customWidth="1"/>
    <col min="13321" max="13568" width="9.140625" style="102"/>
    <col min="13569" max="13569" width="4.42578125" style="102" customWidth="1"/>
    <col min="13570" max="13570" width="5.7109375" style="102" customWidth="1"/>
    <col min="13571" max="13571" width="8.42578125" style="102" customWidth="1"/>
    <col min="13572" max="13572" width="6.5703125" style="102" customWidth="1"/>
    <col min="13573" max="13573" width="47.42578125" style="102" customWidth="1"/>
    <col min="13574" max="13574" width="21.42578125" style="102" customWidth="1"/>
    <col min="13575" max="13575" width="9.140625" style="102"/>
    <col min="13576" max="13576" width="12.28515625" style="102" customWidth="1"/>
    <col min="13577" max="13824" width="9.140625" style="102"/>
    <col min="13825" max="13825" width="4.42578125" style="102" customWidth="1"/>
    <col min="13826" max="13826" width="5.7109375" style="102" customWidth="1"/>
    <col min="13827" max="13827" width="8.42578125" style="102" customWidth="1"/>
    <col min="13828" max="13828" width="6.5703125" style="102" customWidth="1"/>
    <col min="13829" max="13829" width="47.42578125" style="102" customWidth="1"/>
    <col min="13830" max="13830" width="21.42578125" style="102" customWidth="1"/>
    <col min="13831" max="13831" width="9.140625" style="102"/>
    <col min="13832" max="13832" width="12.28515625" style="102" customWidth="1"/>
    <col min="13833" max="14080" width="9.140625" style="102"/>
    <col min="14081" max="14081" width="4.42578125" style="102" customWidth="1"/>
    <col min="14082" max="14082" width="5.7109375" style="102" customWidth="1"/>
    <col min="14083" max="14083" width="8.42578125" style="102" customWidth="1"/>
    <col min="14084" max="14084" width="6.5703125" style="102" customWidth="1"/>
    <col min="14085" max="14085" width="47.42578125" style="102" customWidth="1"/>
    <col min="14086" max="14086" width="21.42578125" style="102" customWidth="1"/>
    <col min="14087" max="14087" width="9.140625" style="102"/>
    <col min="14088" max="14088" width="12.28515625" style="102" customWidth="1"/>
    <col min="14089" max="14336" width="9.140625" style="102"/>
    <col min="14337" max="14337" width="4.42578125" style="102" customWidth="1"/>
    <col min="14338" max="14338" width="5.7109375" style="102" customWidth="1"/>
    <col min="14339" max="14339" width="8.42578125" style="102" customWidth="1"/>
    <col min="14340" max="14340" width="6.5703125" style="102" customWidth="1"/>
    <col min="14341" max="14341" width="47.42578125" style="102" customWidth="1"/>
    <col min="14342" max="14342" width="21.42578125" style="102" customWidth="1"/>
    <col min="14343" max="14343" width="9.140625" style="102"/>
    <col min="14344" max="14344" width="12.28515625" style="102" customWidth="1"/>
    <col min="14345" max="14592" width="9.140625" style="102"/>
    <col min="14593" max="14593" width="4.42578125" style="102" customWidth="1"/>
    <col min="14594" max="14594" width="5.7109375" style="102" customWidth="1"/>
    <col min="14595" max="14595" width="8.42578125" style="102" customWidth="1"/>
    <col min="14596" max="14596" width="6.5703125" style="102" customWidth="1"/>
    <col min="14597" max="14597" width="47.42578125" style="102" customWidth="1"/>
    <col min="14598" max="14598" width="21.42578125" style="102" customWidth="1"/>
    <col min="14599" max="14599" width="9.140625" style="102"/>
    <col min="14600" max="14600" width="12.28515625" style="102" customWidth="1"/>
    <col min="14601" max="14848" width="9.140625" style="102"/>
    <col min="14849" max="14849" width="4.42578125" style="102" customWidth="1"/>
    <col min="14850" max="14850" width="5.7109375" style="102" customWidth="1"/>
    <col min="14851" max="14851" width="8.42578125" style="102" customWidth="1"/>
    <col min="14852" max="14852" width="6.5703125" style="102" customWidth="1"/>
    <col min="14853" max="14853" width="47.42578125" style="102" customWidth="1"/>
    <col min="14854" max="14854" width="21.42578125" style="102" customWidth="1"/>
    <col min="14855" max="14855" width="9.140625" style="102"/>
    <col min="14856" max="14856" width="12.28515625" style="102" customWidth="1"/>
    <col min="14857" max="15104" width="9.140625" style="102"/>
    <col min="15105" max="15105" width="4.42578125" style="102" customWidth="1"/>
    <col min="15106" max="15106" width="5.7109375" style="102" customWidth="1"/>
    <col min="15107" max="15107" width="8.42578125" style="102" customWidth="1"/>
    <col min="15108" max="15108" width="6.5703125" style="102" customWidth="1"/>
    <col min="15109" max="15109" width="47.42578125" style="102" customWidth="1"/>
    <col min="15110" max="15110" width="21.42578125" style="102" customWidth="1"/>
    <col min="15111" max="15111" width="9.140625" style="102"/>
    <col min="15112" max="15112" width="12.28515625" style="102" customWidth="1"/>
    <col min="15113" max="15360" width="9.140625" style="102"/>
    <col min="15361" max="15361" width="4.42578125" style="102" customWidth="1"/>
    <col min="15362" max="15362" width="5.7109375" style="102" customWidth="1"/>
    <col min="15363" max="15363" width="8.42578125" style="102" customWidth="1"/>
    <col min="15364" max="15364" width="6.5703125" style="102" customWidth="1"/>
    <col min="15365" max="15365" width="47.42578125" style="102" customWidth="1"/>
    <col min="15366" max="15366" width="21.42578125" style="102" customWidth="1"/>
    <col min="15367" max="15367" width="9.140625" style="102"/>
    <col min="15368" max="15368" width="12.28515625" style="102" customWidth="1"/>
    <col min="15369" max="15616" width="9.140625" style="102"/>
    <col min="15617" max="15617" width="4.42578125" style="102" customWidth="1"/>
    <col min="15618" max="15618" width="5.7109375" style="102" customWidth="1"/>
    <col min="15619" max="15619" width="8.42578125" style="102" customWidth="1"/>
    <col min="15620" max="15620" width="6.5703125" style="102" customWidth="1"/>
    <col min="15621" max="15621" width="47.42578125" style="102" customWidth="1"/>
    <col min="15622" max="15622" width="21.42578125" style="102" customWidth="1"/>
    <col min="15623" max="15623" width="9.140625" style="102"/>
    <col min="15624" max="15624" width="12.28515625" style="102" customWidth="1"/>
    <col min="15625" max="15872" width="9.140625" style="102"/>
    <col min="15873" max="15873" width="4.42578125" style="102" customWidth="1"/>
    <col min="15874" max="15874" width="5.7109375" style="102" customWidth="1"/>
    <col min="15875" max="15875" width="8.42578125" style="102" customWidth="1"/>
    <col min="15876" max="15876" width="6.5703125" style="102" customWidth="1"/>
    <col min="15877" max="15877" width="47.42578125" style="102" customWidth="1"/>
    <col min="15878" max="15878" width="21.42578125" style="102" customWidth="1"/>
    <col min="15879" max="15879" width="9.140625" style="102"/>
    <col min="15880" max="15880" width="12.28515625" style="102" customWidth="1"/>
    <col min="15881" max="16128" width="9.140625" style="102"/>
    <col min="16129" max="16129" width="4.42578125" style="102" customWidth="1"/>
    <col min="16130" max="16130" width="5.7109375" style="102" customWidth="1"/>
    <col min="16131" max="16131" width="8.42578125" style="102" customWidth="1"/>
    <col min="16132" max="16132" width="6.5703125" style="102" customWidth="1"/>
    <col min="16133" max="16133" width="47.42578125" style="102" customWidth="1"/>
    <col min="16134" max="16134" width="21.42578125" style="102" customWidth="1"/>
    <col min="16135" max="16135" width="9.140625" style="102"/>
    <col min="16136" max="16136" width="12.28515625" style="102" customWidth="1"/>
    <col min="16137" max="16384" width="9.140625" style="102"/>
  </cols>
  <sheetData>
    <row r="1" spans="1:8" ht="18.75" customHeight="1" x14ac:dyDescent="0.2">
      <c r="E1" s="104" t="s">
        <v>59</v>
      </c>
      <c r="F1" s="105"/>
    </row>
    <row r="2" spans="1:8" x14ac:dyDescent="0.2">
      <c r="E2" s="105" t="s">
        <v>185</v>
      </c>
      <c r="F2" s="105"/>
    </row>
    <row r="3" spans="1:8" x14ac:dyDescent="0.2">
      <c r="E3" s="106" t="s">
        <v>60</v>
      </c>
      <c r="F3" s="105"/>
    </row>
    <row r="4" spans="1:8" x14ac:dyDescent="0.2">
      <c r="E4" s="105" t="s">
        <v>186</v>
      </c>
      <c r="F4" s="105"/>
    </row>
    <row r="5" spans="1:8" x14ac:dyDescent="0.2">
      <c r="E5" s="107"/>
    </row>
    <row r="6" spans="1:8" ht="22.5" customHeight="1" x14ac:dyDescent="0.2">
      <c r="A6" s="108" t="s">
        <v>61</v>
      </c>
      <c r="B6" s="108"/>
      <c r="C6" s="108"/>
      <c r="D6" s="109"/>
      <c r="E6" s="108"/>
      <c r="F6" s="108"/>
    </row>
    <row r="7" spans="1:8" ht="15.75" customHeight="1" x14ac:dyDescent="0.2">
      <c r="A7" s="108" t="s">
        <v>62</v>
      </c>
      <c r="B7" s="108"/>
      <c r="C7" s="108"/>
      <c r="D7" s="109"/>
      <c r="E7" s="108"/>
      <c r="F7" s="108"/>
    </row>
    <row r="8" spans="1:8" ht="11.25" customHeight="1" x14ac:dyDescent="0.2">
      <c r="F8" s="110"/>
    </row>
    <row r="9" spans="1:8" ht="19.5" customHeight="1" x14ac:dyDescent="0.2">
      <c r="A9" s="111"/>
      <c r="B9" s="111"/>
      <c r="C9" s="111"/>
      <c r="D9" s="112"/>
      <c r="E9" s="111"/>
      <c r="F9" s="113" t="s">
        <v>3</v>
      </c>
    </row>
    <row r="10" spans="1:8" ht="20.25" customHeight="1" x14ac:dyDescent="0.2">
      <c r="A10" s="114" t="s">
        <v>63</v>
      </c>
      <c r="B10" s="114" t="s">
        <v>64</v>
      </c>
      <c r="C10" s="114" t="s">
        <v>65</v>
      </c>
      <c r="D10" s="115" t="s">
        <v>66</v>
      </c>
      <c r="E10" s="116" t="s">
        <v>67</v>
      </c>
      <c r="F10" s="114" t="s">
        <v>68</v>
      </c>
    </row>
    <row r="11" spans="1:8" s="120" customFormat="1" ht="10.5" customHeight="1" x14ac:dyDescent="0.2">
      <c r="A11" s="117">
        <v>1</v>
      </c>
      <c r="B11" s="117">
        <v>2</v>
      </c>
      <c r="C11" s="117">
        <v>3</v>
      </c>
      <c r="D11" s="118">
        <v>4</v>
      </c>
      <c r="E11" s="119">
        <v>5</v>
      </c>
      <c r="F11" s="117">
        <v>6</v>
      </c>
    </row>
    <row r="12" spans="1:8" ht="17.25" customHeight="1" x14ac:dyDescent="0.2">
      <c r="A12" s="288" t="s">
        <v>69</v>
      </c>
      <c r="B12" s="289"/>
      <c r="C12" s="289"/>
      <c r="D12" s="121"/>
      <c r="E12" s="289"/>
      <c r="F12" s="290"/>
    </row>
    <row r="13" spans="1:8" ht="24.75" customHeight="1" x14ac:dyDescent="0.2">
      <c r="A13" s="122">
        <v>1</v>
      </c>
      <c r="B13" s="122">
        <v>600</v>
      </c>
      <c r="C13" s="122">
        <v>60095</v>
      </c>
      <c r="D13" s="123">
        <v>6230</v>
      </c>
      <c r="E13" s="124" t="s">
        <v>70</v>
      </c>
      <c r="F13" s="125">
        <v>200000</v>
      </c>
    </row>
    <row r="14" spans="1:8" ht="27" customHeight="1" x14ac:dyDescent="0.2">
      <c r="A14" s="126">
        <v>2</v>
      </c>
      <c r="B14" s="126">
        <v>700</v>
      </c>
      <c r="C14" s="126">
        <v>70095</v>
      </c>
      <c r="D14" s="127">
        <v>6230</v>
      </c>
      <c r="E14" s="128" t="s">
        <v>71</v>
      </c>
      <c r="F14" s="129">
        <v>1500000</v>
      </c>
      <c r="G14" s="130"/>
    </row>
    <row r="15" spans="1:8" ht="26.25" customHeight="1" x14ac:dyDescent="0.2">
      <c r="A15" s="126">
        <v>3</v>
      </c>
      <c r="B15" s="126">
        <v>750</v>
      </c>
      <c r="C15" s="126">
        <v>75095</v>
      </c>
      <c r="D15" s="131">
        <v>2360</v>
      </c>
      <c r="E15" s="132" t="s">
        <v>72</v>
      </c>
      <c r="F15" s="133">
        <f>120000-120000+160000</f>
        <v>160000</v>
      </c>
      <c r="H15" s="134"/>
    </row>
    <row r="16" spans="1:8" ht="15.75" customHeight="1" x14ac:dyDescent="0.2">
      <c r="A16" s="126">
        <v>4</v>
      </c>
      <c r="B16" s="126">
        <v>755</v>
      </c>
      <c r="C16" s="126">
        <v>75515</v>
      </c>
      <c r="D16" s="135">
        <v>2360</v>
      </c>
      <c r="E16" s="132" t="s">
        <v>73</v>
      </c>
      <c r="F16" s="136">
        <v>136490.64000000001</v>
      </c>
      <c r="H16" s="134"/>
    </row>
    <row r="17" spans="1:8" ht="15.75" customHeight="1" x14ac:dyDescent="0.2">
      <c r="A17" s="137">
        <v>5</v>
      </c>
      <c r="B17" s="137">
        <v>801</v>
      </c>
      <c r="C17" s="137">
        <v>80101</v>
      </c>
      <c r="D17" s="138">
        <v>2340</v>
      </c>
      <c r="E17" s="139" t="s">
        <v>74</v>
      </c>
      <c r="F17" s="140">
        <f>1285+2839+2649+2831+2740+2832</f>
        <v>15176</v>
      </c>
      <c r="H17" s="134"/>
    </row>
    <row r="18" spans="1:8" ht="15.75" customHeight="1" x14ac:dyDescent="0.2">
      <c r="A18" s="141"/>
      <c r="B18" s="142"/>
      <c r="C18" s="143"/>
      <c r="D18" s="144"/>
      <c r="E18" s="145" t="s">
        <v>75</v>
      </c>
      <c r="F18" s="146"/>
      <c r="H18" s="134"/>
    </row>
    <row r="19" spans="1:8" ht="15.75" customHeight="1" x14ac:dyDescent="0.2">
      <c r="A19" s="137">
        <v>6</v>
      </c>
      <c r="B19" s="137">
        <v>801</v>
      </c>
      <c r="C19" s="139">
        <v>80104</v>
      </c>
      <c r="D19" s="138">
        <v>2340</v>
      </c>
      <c r="E19" s="139" t="s">
        <v>76</v>
      </c>
      <c r="F19" s="140">
        <f>6130+6488+6427+6871+6648+6871</f>
        <v>39435</v>
      </c>
      <c r="H19" s="134"/>
    </row>
    <row r="20" spans="1:8" ht="15.75" customHeight="1" x14ac:dyDescent="0.2">
      <c r="A20" s="147"/>
      <c r="B20" s="148"/>
      <c r="C20" s="148"/>
      <c r="D20" s="149"/>
      <c r="E20" s="150" t="s">
        <v>77</v>
      </c>
      <c r="F20" s="151"/>
      <c r="H20" s="134"/>
    </row>
    <row r="21" spans="1:8" ht="15.75" customHeight="1" x14ac:dyDescent="0.2">
      <c r="A21" s="141"/>
      <c r="B21" s="142"/>
      <c r="C21" s="142"/>
      <c r="D21" s="152"/>
      <c r="E21" s="153" t="s">
        <v>78</v>
      </c>
      <c r="F21" s="154"/>
      <c r="H21" s="134"/>
    </row>
    <row r="22" spans="1:8" ht="15.75" customHeight="1" x14ac:dyDescent="0.2">
      <c r="A22" s="141"/>
      <c r="B22" s="142"/>
      <c r="C22" s="142"/>
      <c r="D22" s="152"/>
      <c r="E22" s="155" t="s">
        <v>79</v>
      </c>
      <c r="F22" s="154"/>
      <c r="H22" s="134"/>
    </row>
    <row r="23" spans="1:8" ht="15.75" customHeight="1" x14ac:dyDescent="0.2">
      <c r="A23" s="141"/>
      <c r="B23" s="142"/>
      <c r="C23" s="142"/>
      <c r="D23" s="152"/>
      <c r="E23" s="156" t="s">
        <v>80</v>
      </c>
      <c r="F23" s="154"/>
      <c r="H23" s="134"/>
    </row>
    <row r="24" spans="1:8" ht="15.75" customHeight="1" x14ac:dyDescent="0.2">
      <c r="A24" s="141"/>
      <c r="B24" s="142"/>
      <c r="C24" s="142"/>
      <c r="D24" s="152"/>
      <c r="E24" s="157" t="s">
        <v>81</v>
      </c>
      <c r="F24" s="154"/>
      <c r="H24" s="134"/>
    </row>
    <row r="25" spans="1:8" ht="15.75" customHeight="1" x14ac:dyDescent="0.2">
      <c r="A25" s="158"/>
      <c r="B25" s="159"/>
      <c r="C25" s="159"/>
      <c r="D25" s="160"/>
      <c r="E25" s="158" t="s">
        <v>82</v>
      </c>
      <c r="F25" s="161"/>
      <c r="H25" s="134"/>
    </row>
    <row r="26" spans="1:8" ht="15.75" customHeight="1" x14ac:dyDescent="0.2">
      <c r="A26" s="137">
        <v>7</v>
      </c>
      <c r="B26" s="137">
        <v>801</v>
      </c>
      <c r="C26" s="139">
        <v>80115</v>
      </c>
      <c r="D26" s="138">
        <v>2340</v>
      </c>
      <c r="E26" s="139" t="s">
        <v>83</v>
      </c>
      <c r="F26" s="140">
        <f>924+1215+1135+1214+1177+1218</f>
        <v>6883</v>
      </c>
      <c r="H26" s="134"/>
    </row>
    <row r="27" spans="1:8" ht="24" customHeight="1" x14ac:dyDescent="0.2">
      <c r="A27" s="162"/>
      <c r="B27" s="163"/>
      <c r="C27" s="164"/>
      <c r="D27" s="165"/>
      <c r="E27" s="145" t="s">
        <v>84</v>
      </c>
      <c r="F27" s="146"/>
      <c r="H27" s="134"/>
    </row>
    <row r="28" spans="1:8" ht="15.75" customHeight="1" x14ac:dyDescent="0.2">
      <c r="A28" s="137">
        <v>8</v>
      </c>
      <c r="B28" s="137">
        <v>801</v>
      </c>
      <c r="C28" s="139">
        <v>80117</v>
      </c>
      <c r="D28" s="138">
        <v>2340</v>
      </c>
      <c r="E28" s="139" t="s">
        <v>85</v>
      </c>
      <c r="F28" s="140">
        <f>2470+3297+3078+3295+3195+3306</f>
        <v>18641</v>
      </c>
      <c r="H28" s="134"/>
    </row>
    <row r="29" spans="1:8" ht="15" customHeight="1" x14ac:dyDescent="0.2">
      <c r="A29" s="147"/>
      <c r="B29" s="148"/>
      <c r="C29" s="148"/>
      <c r="D29" s="127"/>
      <c r="E29" s="166" t="s">
        <v>86</v>
      </c>
      <c r="F29" s="151"/>
      <c r="H29" s="134"/>
    </row>
    <row r="30" spans="1:8" ht="15.75" customHeight="1" x14ac:dyDescent="0.2">
      <c r="A30" s="137">
        <v>9</v>
      </c>
      <c r="B30" s="137">
        <v>801</v>
      </c>
      <c r="C30" s="139">
        <v>80120</v>
      </c>
      <c r="D30" s="138">
        <v>2340</v>
      </c>
      <c r="E30" s="139" t="s">
        <v>87</v>
      </c>
      <c r="F30" s="140">
        <f>4326+5679+5301+5672+5499+5688</f>
        <v>32165</v>
      </c>
      <c r="H30" s="134"/>
    </row>
    <row r="31" spans="1:8" ht="28.5" customHeight="1" x14ac:dyDescent="0.2">
      <c r="A31" s="141"/>
      <c r="B31" s="142"/>
      <c r="C31" s="148"/>
      <c r="D31" s="149"/>
      <c r="E31" s="167" t="s">
        <v>88</v>
      </c>
      <c r="F31" s="154"/>
      <c r="H31" s="134"/>
    </row>
    <row r="32" spans="1:8" ht="33" customHeight="1" x14ac:dyDescent="0.2">
      <c r="A32" s="158"/>
      <c r="B32" s="159"/>
      <c r="C32" s="159"/>
      <c r="D32" s="160"/>
      <c r="E32" s="168" t="s">
        <v>89</v>
      </c>
      <c r="F32" s="161"/>
      <c r="H32" s="134"/>
    </row>
    <row r="33" spans="1:8" ht="15" customHeight="1" x14ac:dyDescent="0.2">
      <c r="A33" s="169">
        <v>10</v>
      </c>
      <c r="B33" s="169">
        <v>851</v>
      </c>
      <c r="C33" s="169">
        <v>85153</v>
      </c>
      <c r="D33" s="170">
        <v>2360</v>
      </c>
      <c r="E33" s="171" t="s">
        <v>90</v>
      </c>
      <c r="F33" s="172">
        <v>70000</v>
      </c>
      <c r="H33" s="134"/>
    </row>
    <row r="34" spans="1:8" ht="36" customHeight="1" x14ac:dyDescent="0.2">
      <c r="A34" s="126">
        <v>11</v>
      </c>
      <c r="B34" s="126">
        <v>851</v>
      </c>
      <c r="C34" s="126">
        <v>85154</v>
      </c>
      <c r="D34" s="135">
        <v>2360</v>
      </c>
      <c r="E34" s="132" t="s">
        <v>91</v>
      </c>
      <c r="F34" s="129">
        <f>540000+287000</f>
        <v>827000</v>
      </c>
    </row>
    <row r="35" spans="1:8" ht="24.75" customHeight="1" x14ac:dyDescent="0.2">
      <c r="A35" s="173">
        <v>12</v>
      </c>
      <c r="B35" s="173">
        <v>851</v>
      </c>
      <c r="C35" s="174">
        <v>85195</v>
      </c>
      <c r="D35" s="175">
        <v>2360</v>
      </c>
      <c r="E35" s="176" t="s">
        <v>92</v>
      </c>
      <c r="F35" s="129">
        <v>67500</v>
      </c>
    </row>
    <row r="36" spans="1:8" ht="24.75" customHeight="1" x14ac:dyDescent="0.2">
      <c r="A36" s="173">
        <v>13</v>
      </c>
      <c r="B36" s="177">
        <v>852</v>
      </c>
      <c r="C36" s="178">
        <v>85228</v>
      </c>
      <c r="D36" s="175">
        <v>2360</v>
      </c>
      <c r="E36" s="179" t="s">
        <v>93</v>
      </c>
      <c r="F36" s="129">
        <f>F37+F38</f>
        <v>11516310.1</v>
      </c>
    </row>
    <row r="37" spans="1:8" s="186" customFormat="1" ht="13.5" customHeight="1" x14ac:dyDescent="0.2">
      <c r="A37" s="180" t="s">
        <v>94</v>
      </c>
      <c r="B37" s="181"/>
      <c r="C37" s="182"/>
      <c r="D37" s="183"/>
      <c r="E37" s="184" t="s">
        <v>95</v>
      </c>
      <c r="F37" s="185">
        <f>8147880+194310.1</f>
        <v>8342190.0999999996</v>
      </c>
    </row>
    <row r="38" spans="1:8" s="186" customFormat="1" ht="13.5" customHeight="1" x14ac:dyDescent="0.2">
      <c r="A38" s="180" t="s">
        <v>96</v>
      </c>
      <c r="B38" s="181"/>
      <c r="C38" s="182"/>
      <c r="D38" s="183"/>
      <c r="E38" s="184" t="s">
        <v>97</v>
      </c>
      <c r="F38" s="187">
        <f>2432000+209360+532760</f>
        <v>3174120</v>
      </c>
    </row>
    <row r="39" spans="1:8" ht="25.5" customHeight="1" x14ac:dyDescent="0.2">
      <c r="A39" s="126">
        <v>14</v>
      </c>
      <c r="B39" s="126">
        <v>852</v>
      </c>
      <c r="C39" s="126">
        <v>85295</v>
      </c>
      <c r="D39" s="135">
        <v>2360</v>
      </c>
      <c r="E39" s="132" t="s">
        <v>98</v>
      </c>
      <c r="F39" s="129">
        <f>2609549-357.09</f>
        <v>2609191.91</v>
      </c>
    </row>
    <row r="40" spans="1:8" ht="26.25" customHeight="1" x14ac:dyDescent="0.2">
      <c r="A40" s="126">
        <v>15</v>
      </c>
      <c r="B40" s="126">
        <v>853</v>
      </c>
      <c r="C40" s="126">
        <v>85395</v>
      </c>
      <c r="D40" s="135">
        <v>2360</v>
      </c>
      <c r="E40" s="132" t="s">
        <v>99</v>
      </c>
      <c r="F40" s="129">
        <v>20000</v>
      </c>
    </row>
    <row r="41" spans="1:8" ht="36.75" customHeight="1" x14ac:dyDescent="0.2">
      <c r="A41" s="126">
        <v>16</v>
      </c>
      <c r="B41" s="126">
        <v>853</v>
      </c>
      <c r="C41" s="126">
        <v>85395</v>
      </c>
      <c r="D41" s="188" t="s">
        <v>100</v>
      </c>
      <c r="E41" s="189" t="s">
        <v>101</v>
      </c>
      <c r="F41" s="129">
        <f>90607.26+3763.63+21327.18</f>
        <v>115698.07</v>
      </c>
    </row>
    <row r="42" spans="1:8" ht="15.75" customHeight="1" x14ac:dyDescent="0.2">
      <c r="A42" s="190">
        <v>17</v>
      </c>
      <c r="B42" s="190">
        <v>855</v>
      </c>
      <c r="C42" s="190">
        <v>85510</v>
      </c>
      <c r="D42" s="191">
        <v>2360</v>
      </c>
      <c r="E42" s="179" t="s">
        <v>102</v>
      </c>
      <c r="F42" s="136">
        <f>3168000-122.15</f>
        <v>3167877.85</v>
      </c>
    </row>
    <row r="43" spans="1:8" ht="24.75" customHeight="1" x14ac:dyDescent="0.2">
      <c r="A43" s="126">
        <v>18</v>
      </c>
      <c r="B43" s="126">
        <v>900</v>
      </c>
      <c r="C43" s="126">
        <v>90001</v>
      </c>
      <c r="D43" s="135">
        <v>6230</v>
      </c>
      <c r="E43" s="192" t="s">
        <v>103</v>
      </c>
      <c r="F43" s="129">
        <v>250000</v>
      </c>
    </row>
    <row r="44" spans="1:8" ht="22.5" customHeight="1" x14ac:dyDescent="0.2">
      <c r="A44" s="126">
        <v>19</v>
      </c>
      <c r="B44" s="193">
        <v>900</v>
      </c>
      <c r="C44" s="193">
        <v>90005</v>
      </c>
      <c r="D44" s="131">
        <v>6230</v>
      </c>
      <c r="E44" s="176" t="s">
        <v>104</v>
      </c>
      <c r="F44" s="125">
        <f>F45+F46</f>
        <v>394215.39</v>
      </c>
    </row>
    <row r="45" spans="1:8" s="186" customFormat="1" ht="15" customHeight="1" x14ac:dyDescent="0.2">
      <c r="A45" s="194" t="s">
        <v>105</v>
      </c>
      <c r="B45" s="195"/>
      <c r="C45" s="195"/>
      <c r="D45" s="196"/>
      <c r="E45" s="197" t="s">
        <v>106</v>
      </c>
      <c r="F45" s="198">
        <f>200000+24215.39+4000</f>
        <v>228215.39</v>
      </c>
    </row>
    <row r="46" spans="1:8" s="186" customFormat="1" ht="13.5" customHeight="1" x14ac:dyDescent="0.2">
      <c r="A46" s="194" t="s">
        <v>107</v>
      </c>
      <c r="B46" s="195"/>
      <c r="C46" s="195"/>
      <c r="D46" s="196"/>
      <c r="E46" s="197" t="s">
        <v>108</v>
      </c>
      <c r="F46" s="198">
        <f>100000+70000-4000</f>
        <v>166000</v>
      </c>
    </row>
    <row r="47" spans="1:8" s="186" customFormat="1" ht="23.25" customHeight="1" x14ac:dyDescent="0.2">
      <c r="A47" s="199">
        <v>20</v>
      </c>
      <c r="B47" s="193">
        <v>900</v>
      </c>
      <c r="C47" s="193">
        <v>90005</v>
      </c>
      <c r="D47" s="131">
        <v>6230</v>
      </c>
      <c r="E47" s="200" t="s">
        <v>109</v>
      </c>
      <c r="F47" s="201">
        <f>1571700-671635</f>
        <v>900065</v>
      </c>
    </row>
    <row r="48" spans="1:8" s="186" customFormat="1" ht="25.5" customHeight="1" x14ac:dyDescent="0.2">
      <c r="A48" s="126">
        <v>21</v>
      </c>
      <c r="B48" s="126">
        <v>900</v>
      </c>
      <c r="C48" s="126">
        <v>90026</v>
      </c>
      <c r="D48" s="135">
        <v>6230</v>
      </c>
      <c r="E48" s="192" t="s">
        <v>110</v>
      </c>
      <c r="F48" s="129">
        <v>50000</v>
      </c>
    </row>
    <row r="49" spans="1:8" ht="15.75" customHeight="1" x14ac:dyDescent="0.2">
      <c r="A49" s="190">
        <v>22</v>
      </c>
      <c r="B49" s="190">
        <v>921</v>
      </c>
      <c r="C49" s="190">
        <v>92120</v>
      </c>
      <c r="D49" s="191">
        <v>2720</v>
      </c>
      <c r="E49" s="202" t="s">
        <v>111</v>
      </c>
      <c r="F49" s="136">
        <v>1000000</v>
      </c>
    </row>
    <row r="50" spans="1:8" ht="48" customHeight="1" x14ac:dyDescent="0.2">
      <c r="A50" s="126">
        <v>23</v>
      </c>
      <c r="B50" s="126">
        <v>921</v>
      </c>
      <c r="C50" s="126">
        <v>92120</v>
      </c>
      <c r="D50" s="135">
        <v>6570</v>
      </c>
      <c r="E50" s="176" t="s">
        <v>112</v>
      </c>
      <c r="F50" s="125">
        <v>3572000</v>
      </c>
    </row>
    <row r="51" spans="1:8" ht="39.75" customHeight="1" x14ac:dyDescent="0.2">
      <c r="A51" s="126">
        <v>24</v>
      </c>
      <c r="B51" s="126">
        <v>921</v>
      </c>
      <c r="C51" s="126">
        <v>92195</v>
      </c>
      <c r="D51" s="188">
        <v>2360</v>
      </c>
      <c r="E51" s="132" t="s">
        <v>113</v>
      </c>
      <c r="F51" s="203">
        <f>320000-20000-250-66000</f>
        <v>233750</v>
      </c>
    </row>
    <row r="52" spans="1:8" ht="15.6" customHeight="1" x14ac:dyDescent="0.2">
      <c r="A52" s="126">
        <v>25</v>
      </c>
      <c r="B52" s="126">
        <v>926</v>
      </c>
      <c r="C52" s="126">
        <v>92605</v>
      </c>
      <c r="D52" s="188">
        <v>2360</v>
      </c>
      <c r="E52" s="204" t="s">
        <v>114</v>
      </c>
      <c r="F52" s="129">
        <v>2436300</v>
      </c>
    </row>
    <row r="53" spans="1:8" ht="47.45" customHeight="1" x14ac:dyDescent="0.2">
      <c r="A53" s="205">
        <v>26</v>
      </c>
      <c r="B53" s="126">
        <v>926</v>
      </c>
      <c r="C53" s="126">
        <v>92605</v>
      </c>
      <c r="D53" s="188" t="s">
        <v>115</v>
      </c>
      <c r="E53" s="206" t="s">
        <v>116</v>
      </c>
      <c r="F53" s="129">
        <v>106845.42</v>
      </c>
    </row>
    <row r="54" spans="1:8" s="208" customFormat="1" ht="18" customHeight="1" x14ac:dyDescent="0.25">
      <c r="A54" s="291"/>
      <c r="B54" s="292"/>
      <c r="C54" s="292"/>
      <c r="D54" s="207"/>
      <c r="E54" s="292" t="s">
        <v>117</v>
      </c>
      <c r="F54" s="293">
        <f>F53+F52+F51+F50+F49+F47+F48+F44+F43+F42+F41+F40+F39+F36+F35+F34+F33+F30+F28+F26+F19+F17+F16+F15+F14+F13</f>
        <v>29445544.380000003</v>
      </c>
      <c r="H54" s="209"/>
    </row>
    <row r="55" spans="1:8" ht="17.25" customHeight="1" x14ac:dyDescent="0.2">
      <c r="A55" s="288" t="s">
        <v>118</v>
      </c>
      <c r="B55" s="289"/>
      <c r="C55" s="289"/>
      <c r="D55" s="121"/>
      <c r="E55" s="289"/>
      <c r="F55" s="290"/>
    </row>
    <row r="56" spans="1:8" ht="17.25" customHeight="1" x14ac:dyDescent="0.2">
      <c r="A56" s="114" t="s">
        <v>63</v>
      </c>
      <c r="B56" s="114" t="s">
        <v>64</v>
      </c>
      <c r="C56" s="114" t="s">
        <v>65</v>
      </c>
      <c r="D56" s="135"/>
      <c r="E56" s="116" t="s">
        <v>119</v>
      </c>
      <c r="F56" s="114" t="s">
        <v>68</v>
      </c>
    </row>
    <row r="57" spans="1:8" ht="24" customHeight="1" x14ac:dyDescent="0.2">
      <c r="A57" s="126">
        <v>1</v>
      </c>
      <c r="B57" s="126">
        <v>801</v>
      </c>
      <c r="C57" s="126">
        <v>80101</v>
      </c>
      <c r="D57" s="210" t="s">
        <v>120</v>
      </c>
      <c r="E57" s="205" t="s">
        <v>74</v>
      </c>
      <c r="F57" s="129">
        <v>9621098.7599999998</v>
      </c>
    </row>
    <row r="58" spans="1:8" ht="16.5" customHeight="1" x14ac:dyDescent="0.2">
      <c r="A58" s="211"/>
      <c r="B58" s="212"/>
      <c r="C58" s="213"/>
      <c r="D58" s="175"/>
      <c r="E58" s="214" t="s">
        <v>121</v>
      </c>
      <c r="F58" s="215"/>
    </row>
    <row r="59" spans="1:8" ht="15" customHeight="1" x14ac:dyDescent="0.2">
      <c r="A59" s="216"/>
      <c r="B59" s="217"/>
      <c r="C59" s="218"/>
      <c r="D59" s="219"/>
      <c r="E59" s="220" t="s">
        <v>122</v>
      </c>
      <c r="F59" s="221"/>
      <c r="G59" s="222"/>
    </row>
    <row r="60" spans="1:8" ht="26.25" customHeight="1" x14ac:dyDescent="0.2">
      <c r="A60" s="216"/>
      <c r="B60" s="217"/>
      <c r="C60" s="218"/>
      <c r="D60" s="223"/>
      <c r="E60" s="224" t="s">
        <v>123</v>
      </c>
      <c r="F60" s="225"/>
    </row>
    <row r="61" spans="1:8" ht="27" customHeight="1" x14ac:dyDescent="0.2">
      <c r="A61" s="216"/>
      <c r="B61" s="217"/>
      <c r="C61" s="218"/>
      <c r="D61" s="223"/>
      <c r="E61" s="226" t="s">
        <v>124</v>
      </c>
      <c r="F61" s="221"/>
    </row>
    <row r="62" spans="1:8" ht="14.25" customHeight="1" x14ac:dyDescent="0.2">
      <c r="A62" s="216"/>
      <c r="B62" s="217"/>
      <c r="C62" s="218"/>
      <c r="D62" s="223"/>
      <c r="E62" s="227" t="s">
        <v>125</v>
      </c>
      <c r="F62" s="221"/>
    </row>
    <row r="63" spans="1:8" ht="24" customHeight="1" x14ac:dyDescent="0.2">
      <c r="A63" s="228"/>
      <c r="B63" s="229"/>
      <c r="C63" s="230"/>
      <c r="D63" s="231"/>
      <c r="E63" s="232" t="s">
        <v>126</v>
      </c>
      <c r="F63" s="172"/>
    </row>
    <row r="64" spans="1:8" ht="13.9" customHeight="1" x14ac:dyDescent="0.2">
      <c r="A64" s="190">
        <v>2</v>
      </c>
      <c r="B64" s="190">
        <v>801</v>
      </c>
      <c r="C64" s="190">
        <v>80103</v>
      </c>
      <c r="D64" s="191">
        <v>2540</v>
      </c>
      <c r="E64" s="202" t="s">
        <v>127</v>
      </c>
      <c r="F64" s="136">
        <v>200474</v>
      </c>
    </row>
    <row r="65" spans="1:6" ht="27" customHeight="1" x14ac:dyDescent="0.2">
      <c r="A65" s="216"/>
      <c r="B65" s="217"/>
      <c r="C65" s="218"/>
      <c r="D65" s="223"/>
      <c r="E65" s="233" t="s">
        <v>123</v>
      </c>
      <c r="F65" s="215"/>
    </row>
    <row r="66" spans="1:6" ht="15" customHeight="1" x14ac:dyDescent="0.2">
      <c r="A66" s="228"/>
      <c r="B66" s="229"/>
      <c r="C66" s="230"/>
      <c r="D66" s="160"/>
      <c r="E66" s="229" t="s">
        <v>125</v>
      </c>
      <c r="F66" s="172"/>
    </row>
    <row r="67" spans="1:6" ht="26.25" customHeight="1" x14ac:dyDescent="0.2">
      <c r="A67" s="126">
        <v>3</v>
      </c>
      <c r="B67" s="126">
        <v>801</v>
      </c>
      <c r="C67" s="126">
        <v>80104</v>
      </c>
      <c r="D67" s="188" t="s">
        <v>120</v>
      </c>
      <c r="E67" s="205" t="s">
        <v>76</v>
      </c>
      <c r="F67" s="129">
        <f>9998488.4-50000</f>
        <v>9948488.4000000004</v>
      </c>
    </row>
    <row r="68" spans="1:6" ht="15.2" customHeight="1" x14ac:dyDescent="0.2">
      <c r="A68" s="211"/>
      <c r="B68" s="212"/>
      <c r="C68" s="213"/>
      <c r="D68" s="175"/>
      <c r="E68" s="214" t="s">
        <v>79</v>
      </c>
      <c r="F68" s="215"/>
    </row>
    <row r="69" spans="1:6" ht="15.2" customHeight="1" x14ac:dyDescent="0.2">
      <c r="A69" s="216"/>
      <c r="B69" s="217"/>
      <c r="C69" s="218"/>
      <c r="D69" s="223"/>
      <c r="E69" s="234" t="s">
        <v>77</v>
      </c>
      <c r="F69" s="221"/>
    </row>
    <row r="70" spans="1:6" ht="15.2" customHeight="1" x14ac:dyDescent="0.2">
      <c r="A70" s="216"/>
      <c r="B70" s="217"/>
      <c r="C70" s="218"/>
      <c r="D70" s="223"/>
      <c r="E70" s="234" t="s">
        <v>78</v>
      </c>
      <c r="F70" s="221"/>
    </row>
    <row r="71" spans="1:6" ht="15.2" customHeight="1" x14ac:dyDescent="0.2">
      <c r="A71" s="216"/>
      <c r="B71" s="217"/>
      <c r="C71" s="218"/>
      <c r="D71" s="223"/>
      <c r="E71" s="235" t="s">
        <v>80</v>
      </c>
      <c r="F71" s="221"/>
    </row>
    <row r="72" spans="1:6" ht="15.2" customHeight="1" x14ac:dyDescent="0.2">
      <c r="A72" s="216"/>
      <c r="B72" s="217"/>
      <c r="C72" s="218"/>
      <c r="D72" s="223"/>
      <c r="E72" s="226" t="s">
        <v>128</v>
      </c>
      <c r="F72" s="221"/>
    </row>
    <row r="73" spans="1:6" ht="15.2" customHeight="1" x14ac:dyDescent="0.2">
      <c r="A73" s="216"/>
      <c r="B73" s="217"/>
      <c r="C73" s="218"/>
      <c r="D73" s="223"/>
      <c r="E73" s="226" t="s">
        <v>129</v>
      </c>
      <c r="F73" s="221"/>
    </row>
    <row r="74" spans="1:6" ht="15.2" customHeight="1" x14ac:dyDescent="0.2">
      <c r="A74" s="216"/>
      <c r="B74" s="217"/>
      <c r="C74" s="218"/>
      <c r="D74" s="223"/>
      <c r="E74" s="235" t="s">
        <v>81</v>
      </c>
      <c r="F74" s="221"/>
    </row>
    <row r="75" spans="1:6" ht="24" customHeight="1" x14ac:dyDescent="0.2">
      <c r="A75" s="228"/>
      <c r="B75" s="229"/>
      <c r="C75" s="230"/>
      <c r="D75" s="231"/>
      <c r="E75" s="236" t="s">
        <v>130</v>
      </c>
      <c r="F75" s="237"/>
    </row>
    <row r="76" spans="1:6" ht="15.2" customHeight="1" x14ac:dyDescent="0.2">
      <c r="A76" s="216"/>
      <c r="B76" s="217"/>
      <c r="C76" s="218"/>
      <c r="D76" s="223"/>
      <c r="E76" s="224" t="s">
        <v>131</v>
      </c>
      <c r="F76" s="225"/>
    </row>
    <row r="77" spans="1:6" ht="15.2" customHeight="1" x14ac:dyDescent="0.2">
      <c r="A77" s="216"/>
      <c r="B77" s="217"/>
      <c r="C77" s="218"/>
      <c r="D77" s="223"/>
      <c r="E77" s="227" t="s">
        <v>132</v>
      </c>
      <c r="F77" s="221"/>
    </row>
    <row r="78" spans="1:6" ht="15.2" customHeight="1" x14ac:dyDescent="0.2">
      <c r="A78" s="216"/>
      <c r="B78" s="217"/>
      <c r="C78" s="218"/>
      <c r="D78" s="223"/>
      <c r="E78" s="227" t="s">
        <v>82</v>
      </c>
      <c r="F78" s="221"/>
    </row>
    <row r="79" spans="1:6" ht="15.2" customHeight="1" x14ac:dyDescent="0.2">
      <c r="A79" s="216"/>
      <c r="B79" s="217"/>
      <c r="C79" s="218"/>
      <c r="D79" s="223"/>
      <c r="E79" s="227" t="s">
        <v>133</v>
      </c>
      <c r="F79" s="221"/>
    </row>
    <row r="80" spans="1:6" ht="15.2" customHeight="1" x14ac:dyDescent="0.2">
      <c r="A80" s="216"/>
      <c r="B80" s="217"/>
      <c r="C80" s="218"/>
      <c r="D80" s="223"/>
      <c r="E80" s="227" t="s">
        <v>134</v>
      </c>
      <c r="F80" s="221"/>
    </row>
    <row r="81" spans="1:6" ht="15.2" customHeight="1" x14ac:dyDescent="0.2">
      <c r="A81" s="216"/>
      <c r="B81" s="217"/>
      <c r="C81" s="218"/>
      <c r="D81" s="223"/>
      <c r="E81" s="227" t="s">
        <v>135</v>
      </c>
      <c r="F81" s="221"/>
    </row>
    <row r="82" spans="1:6" ht="15.2" customHeight="1" x14ac:dyDescent="0.2">
      <c r="A82" s="228"/>
      <c r="B82" s="229"/>
      <c r="C82" s="230"/>
      <c r="D82" s="231"/>
      <c r="E82" s="238" t="s">
        <v>136</v>
      </c>
      <c r="F82" s="172"/>
    </row>
    <row r="83" spans="1:6" ht="17.25" customHeight="1" x14ac:dyDescent="0.2">
      <c r="A83" s="126">
        <v>4</v>
      </c>
      <c r="B83" s="126">
        <v>801</v>
      </c>
      <c r="C83" s="126">
        <v>80106</v>
      </c>
      <c r="D83" s="135">
        <v>2540</v>
      </c>
      <c r="E83" s="132" t="s">
        <v>137</v>
      </c>
      <c r="F83" s="129">
        <f>106966+130971-74217</f>
        <v>163720</v>
      </c>
    </row>
    <row r="84" spans="1:6" ht="16.5" customHeight="1" x14ac:dyDescent="0.2">
      <c r="A84" s="216"/>
      <c r="B84" s="217"/>
      <c r="C84" s="218"/>
      <c r="D84" s="149"/>
      <c r="E84" s="239" t="s">
        <v>138</v>
      </c>
      <c r="F84" s="240"/>
    </row>
    <row r="85" spans="1:6" ht="13.5" customHeight="1" x14ac:dyDescent="0.2">
      <c r="A85" s="190">
        <v>5</v>
      </c>
      <c r="B85" s="190">
        <v>801</v>
      </c>
      <c r="C85" s="190">
        <v>80115</v>
      </c>
      <c r="D85" s="241">
        <v>2540</v>
      </c>
      <c r="E85" s="242" t="s">
        <v>83</v>
      </c>
      <c r="F85" s="136">
        <v>3080790</v>
      </c>
    </row>
    <row r="86" spans="1:6" ht="28.5" customHeight="1" x14ac:dyDescent="0.2">
      <c r="A86" s="202"/>
      <c r="B86" s="242"/>
      <c r="C86" s="243"/>
      <c r="D86" s="127"/>
      <c r="E86" s="244" t="s">
        <v>139</v>
      </c>
      <c r="F86" s="136"/>
    </row>
    <row r="87" spans="1:6" ht="13.5" customHeight="1" x14ac:dyDescent="0.2">
      <c r="A87" s="190">
        <v>6</v>
      </c>
      <c r="B87" s="190">
        <v>801</v>
      </c>
      <c r="C87" s="190">
        <v>80116</v>
      </c>
      <c r="D87" s="241">
        <v>2540</v>
      </c>
      <c r="E87" s="242" t="s">
        <v>140</v>
      </c>
      <c r="F87" s="136">
        <v>5554772.25</v>
      </c>
    </row>
    <row r="88" spans="1:6" ht="15" customHeight="1" x14ac:dyDescent="0.2">
      <c r="A88" s="211"/>
      <c r="B88" s="212"/>
      <c r="C88" s="213"/>
      <c r="D88" s="175"/>
      <c r="E88" s="245" t="s">
        <v>141</v>
      </c>
      <c r="F88" s="215"/>
    </row>
    <row r="89" spans="1:6" ht="25.5" customHeight="1" x14ac:dyDescent="0.2">
      <c r="A89" s="216"/>
      <c r="B89" s="217"/>
      <c r="C89" s="218"/>
      <c r="D89" s="223"/>
      <c r="E89" s="220" t="s">
        <v>142</v>
      </c>
      <c r="F89" s="221"/>
    </row>
    <row r="90" spans="1:6" ht="13.5" customHeight="1" x14ac:dyDescent="0.2">
      <c r="A90" s="216"/>
      <c r="B90" s="217"/>
      <c r="C90" s="218"/>
      <c r="D90" s="223"/>
      <c r="E90" s="227" t="s">
        <v>143</v>
      </c>
      <c r="F90" s="221"/>
    </row>
    <row r="91" spans="1:6" ht="25.5" customHeight="1" x14ac:dyDescent="0.2">
      <c r="A91" s="216"/>
      <c r="B91" s="217"/>
      <c r="C91" s="218"/>
      <c r="D91" s="223"/>
      <c r="E91" s="220" t="s">
        <v>144</v>
      </c>
      <c r="F91" s="221"/>
    </row>
    <row r="92" spans="1:6" ht="27.75" customHeight="1" x14ac:dyDescent="0.2">
      <c r="A92" s="216"/>
      <c r="B92" s="217"/>
      <c r="C92" s="218"/>
      <c r="D92" s="223"/>
      <c r="E92" s="166" t="s">
        <v>145</v>
      </c>
      <c r="F92" s="225"/>
    </row>
    <row r="93" spans="1:6" ht="13.9" customHeight="1" x14ac:dyDescent="0.2">
      <c r="A93" s="216"/>
      <c r="B93" s="217"/>
      <c r="C93" s="218"/>
      <c r="D93" s="223"/>
      <c r="E93" s="227" t="s">
        <v>146</v>
      </c>
      <c r="F93" s="221"/>
    </row>
    <row r="94" spans="1:6" ht="15.75" customHeight="1" x14ac:dyDescent="0.2">
      <c r="A94" s="216"/>
      <c r="B94" s="217"/>
      <c r="C94" s="218"/>
      <c r="D94" s="223"/>
      <c r="E94" s="246" t="s">
        <v>147</v>
      </c>
      <c r="F94" s="221"/>
    </row>
    <row r="95" spans="1:6" ht="15" customHeight="1" x14ac:dyDescent="0.2">
      <c r="A95" s="216"/>
      <c r="B95" s="217"/>
      <c r="C95" s="218"/>
      <c r="D95" s="247"/>
      <c r="E95" s="248" t="s">
        <v>148</v>
      </c>
      <c r="F95" s="225"/>
    </row>
    <row r="96" spans="1:6" ht="15" customHeight="1" x14ac:dyDescent="0.2">
      <c r="A96" s="216"/>
      <c r="B96" s="217"/>
      <c r="C96" s="218"/>
      <c r="D96" s="247"/>
      <c r="E96" s="249" t="s">
        <v>149</v>
      </c>
      <c r="F96" s="221"/>
    </row>
    <row r="97" spans="1:6" ht="15.75" customHeight="1" x14ac:dyDescent="0.2">
      <c r="A97" s="216"/>
      <c r="B97" s="217"/>
      <c r="C97" s="218"/>
      <c r="D97" s="250"/>
      <c r="E97" s="251" t="s">
        <v>150</v>
      </c>
      <c r="F97" s="225"/>
    </row>
    <row r="98" spans="1:6" ht="27" customHeight="1" x14ac:dyDescent="0.2">
      <c r="A98" s="228"/>
      <c r="B98" s="229"/>
      <c r="C98" s="230"/>
      <c r="D98" s="231"/>
      <c r="E98" s="232" t="s">
        <v>151</v>
      </c>
      <c r="F98" s="172"/>
    </row>
    <row r="99" spans="1:6" ht="24.75" customHeight="1" x14ac:dyDescent="0.2">
      <c r="A99" s="126">
        <v>7</v>
      </c>
      <c r="B99" s="126">
        <v>801</v>
      </c>
      <c r="C99" s="126">
        <v>80117</v>
      </c>
      <c r="D99" s="188" t="s">
        <v>120</v>
      </c>
      <c r="E99" s="205" t="s">
        <v>85</v>
      </c>
      <c r="F99" s="129">
        <v>2829208</v>
      </c>
    </row>
    <row r="100" spans="1:6" ht="15.6" customHeight="1" x14ac:dyDescent="0.2">
      <c r="A100" s="216"/>
      <c r="B100" s="217"/>
      <c r="C100" s="218"/>
      <c r="D100" s="223"/>
      <c r="E100" s="166" t="s">
        <v>86</v>
      </c>
      <c r="F100" s="225"/>
    </row>
    <row r="101" spans="1:6" ht="25.5" customHeight="1" x14ac:dyDescent="0.2">
      <c r="A101" s="216"/>
      <c r="B101" s="217"/>
      <c r="C101" s="218"/>
      <c r="D101" s="223"/>
      <c r="E101" s="232" t="s">
        <v>152</v>
      </c>
      <c r="F101" s="240"/>
    </row>
    <row r="102" spans="1:6" ht="27" customHeight="1" x14ac:dyDescent="0.2">
      <c r="A102" s="126">
        <v>8</v>
      </c>
      <c r="B102" s="126">
        <v>801</v>
      </c>
      <c r="C102" s="126">
        <v>80120</v>
      </c>
      <c r="D102" s="188" t="s">
        <v>120</v>
      </c>
      <c r="E102" s="205" t="s">
        <v>87</v>
      </c>
      <c r="F102" s="129">
        <v>7217788.7800000003</v>
      </c>
    </row>
    <row r="103" spans="1:6" ht="16.5" customHeight="1" x14ac:dyDescent="0.2">
      <c r="A103" s="216"/>
      <c r="B103" s="217"/>
      <c r="C103" s="218"/>
      <c r="D103" s="223"/>
      <c r="E103" s="220" t="s">
        <v>153</v>
      </c>
      <c r="F103" s="221"/>
    </row>
    <row r="104" spans="1:6" ht="24.75" customHeight="1" x14ac:dyDescent="0.2">
      <c r="A104" s="216"/>
      <c r="B104" s="217"/>
      <c r="C104" s="218"/>
      <c r="D104" s="247"/>
      <c r="E104" s="220" t="s">
        <v>154</v>
      </c>
      <c r="F104" s="221"/>
    </row>
    <row r="105" spans="1:6" ht="24" customHeight="1" x14ac:dyDescent="0.2">
      <c r="A105" s="216"/>
      <c r="B105" s="217"/>
      <c r="C105" s="218"/>
      <c r="D105" s="247"/>
      <c r="E105" s="252" t="s">
        <v>155</v>
      </c>
      <c r="F105" s="221"/>
    </row>
    <row r="106" spans="1:6" ht="21.75" customHeight="1" x14ac:dyDescent="0.2">
      <c r="A106" s="216"/>
      <c r="B106" s="217"/>
      <c r="C106" s="218"/>
      <c r="D106" s="223"/>
      <c r="E106" s="220" t="s">
        <v>156</v>
      </c>
      <c r="F106" s="221"/>
    </row>
    <row r="107" spans="1:6" ht="17.45" customHeight="1" x14ac:dyDescent="0.2">
      <c r="A107" s="216"/>
      <c r="B107" s="217"/>
      <c r="C107" s="218"/>
      <c r="D107" s="223"/>
      <c r="E107" s="235" t="s">
        <v>157</v>
      </c>
      <c r="F107" s="221"/>
    </row>
    <row r="108" spans="1:6" ht="25.5" customHeight="1" x14ac:dyDescent="0.2">
      <c r="A108" s="216"/>
      <c r="B108" s="217"/>
      <c r="C108" s="218"/>
      <c r="D108" s="223"/>
      <c r="E108" s="226" t="s">
        <v>158</v>
      </c>
      <c r="F108" s="221"/>
    </row>
    <row r="109" spans="1:6" ht="26.25" customHeight="1" x14ac:dyDescent="0.2">
      <c r="A109" s="216"/>
      <c r="B109" s="217"/>
      <c r="C109" s="218"/>
      <c r="D109" s="223"/>
      <c r="E109" s="226" t="s">
        <v>159</v>
      </c>
      <c r="F109" s="221"/>
    </row>
    <row r="110" spans="1:6" ht="15" customHeight="1" x14ac:dyDescent="0.2">
      <c r="A110" s="216"/>
      <c r="B110" s="217"/>
      <c r="C110" s="218"/>
      <c r="D110" s="223"/>
      <c r="E110" s="227" t="s">
        <v>160</v>
      </c>
      <c r="F110" s="221"/>
    </row>
    <row r="111" spans="1:6" ht="15" customHeight="1" x14ac:dyDescent="0.2">
      <c r="A111" s="216"/>
      <c r="B111" s="217"/>
      <c r="C111" s="218"/>
      <c r="D111" s="223"/>
      <c r="E111" s="227" t="s">
        <v>161</v>
      </c>
      <c r="F111" s="221"/>
    </row>
    <row r="112" spans="1:6" ht="15.75" customHeight="1" x14ac:dyDescent="0.2">
      <c r="A112" s="228"/>
      <c r="B112" s="229"/>
      <c r="C112" s="230"/>
      <c r="D112" s="231"/>
      <c r="E112" s="238" t="s">
        <v>162</v>
      </c>
      <c r="F112" s="172"/>
    </row>
    <row r="113" spans="1:6" ht="48" customHeight="1" x14ac:dyDescent="0.2">
      <c r="A113" s="126">
        <v>9</v>
      </c>
      <c r="B113" s="126">
        <v>801</v>
      </c>
      <c r="C113" s="126">
        <v>80149</v>
      </c>
      <c r="D113" s="188" t="s">
        <v>120</v>
      </c>
      <c r="E113" s="132" t="s">
        <v>163</v>
      </c>
      <c r="F113" s="129">
        <v>2979637.56</v>
      </c>
    </row>
    <row r="114" spans="1:6" ht="15.2" customHeight="1" x14ac:dyDescent="0.2">
      <c r="A114" s="216"/>
      <c r="B114" s="217"/>
      <c r="C114" s="218"/>
      <c r="D114" s="223"/>
      <c r="E114" s="226" t="s">
        <v>132</v>
      </c>
      <c r="F114" s="221"/>
    </row>
    <row r="115" spans="1:6" ht="15.2" customHeight="1" x14ac:dyDescent="0.2">
      <c r="A115" s="216"/>
      <c r="B115" s="217"/>
      <c r="C115" s="218"/>
      <c r="D115" s="223"/>
      <c r="E115" s="226" t="s">
        <v>164</v>
      </c>
      <c r="F115" s="221"/>
    </row>
    <row r="116" spans="1:6" ht="15.2" customHeight="1" x14ac:dyDescent="0.2">
      <c r="A116" s="216"/>
      <c r="B116" s="217"/>
      <c r="C116" s="218"/>
      <c r="D116" s="223"/>
      <c r="E116" s="253" t="s">
        <v>79</v>
      </c>
      <c r="F116" s="225"/>
    </row>
    <row r="117" spans="1:6" ht="15.2" customHeight="1" x14ac:dyDescent="0.2">
      <c r="A117" s="216"/>
      <c r="B117" s="217"/>
      <c r="C117" s="218"/>
      <c r="D117" s="223"/>
      <c r="E117" s="235" t="s">
        <v>78</v>
      </c>
      <c r="F117" s="221"/>
    </row>
    <row r="118" spans="1:6" ht="15.2" customHeight="1" x14ac:dyDescent="0.2">
      <c r="A118" s="216"/>
      <c r="B118" s="217"/>
      <c r="C118" s="218"/>
      <c r="D118" s="223"/>
      <c r="E118" s="226" t="s">
        <v>165</v>
      </c>
      <c r="F118" s="221"/>
    </row>
    <row r="119" spans="1:6" ht="15.2" customHeight="1" x14ac:dyDescent="0.2">
      <c r="A119" s="216"/>
      <c r="B119" s="217"/>
      <c r="C119" s="218"/>
      <c r="D119" s="223"/>
      <c r="E119" s="226" t="s">
        <v>166</v>
      </c>
      <c r="F119" s="221"/>
    </row>
    <row r="120" spans="1:6" ht="15.2" customHeight="1" x14ac:dyDescent="0.2">
      <c r="A120" s="216"/>
      <c r="B120" s="217"/>
      <c r="C120" s="218"/>
      <c r="D120" s="223"/>
      <c r="E120" s="226" t="s">
        <v>129</v>
      </c>
      <c r="F120" s="221"/>
    </row>
    <row r="121" spans="1:6" ht="15.2" customHeight="1" x14ac:dyDescent="0.2">
      <c r="A121" s="216"/>
      <c r="B121" s="217"/>
      <c r="C121" s="218"/>
      <c r="D121" s="254"/>
      <c r="E121" s="235" t="s">
        <v>81</v>
      </c>
      <c r="F121" s="221"/>
    </row>
    <row r="122" spans="1:6" ht="15.2" customHeight="1" x14ac:dyDescent="0.2">
      <c r="A122" s="216"/>
      <c r="B122" s="217"/>
      <c r="C122" s="218"/>
      <c r="D122" s="219"/>
      <c r="E122" s="235" t="s">
        <v>77</v>
      </c>
      <c r="F122" s="221"/>
    </row>
    <row r="123" spans="1:6" ht="15.2" customHeight="1" x14ac:dyDescent="0.2">
      <c r="A123" s="216"/>
      <c r="B123" s="217"/>
      <c r="C123" s="218"/>
      <c r="D123" s="223"/>
      <c r="E123" s="235" t="s">
        <v>167</v>
      </c>
      <c r="F123" s="221"/>
    </row>
    <row r="124" spans="1:6" ht="15.2" customHeight="1" x14ac:dyDescent="0.2">
      <c r="A124" s="216"/>
      <c r="B124" s="217"/>
      <c r="C124" s="218"/>
      <c r="D124" s="223"/>
      <c r="E124" s="224" t="s">
        <v>136</v>
      </c>
      <c r="F124" s="225"/>
    </row>
    <row r="125" spans="1:6" ht="15.2" customHeight="1" x14ac:dyDescent="0.2">
      <c r="A125" s="228"/>
      <c r="B125" s="229"/>
      <c r="C125" s="230"/>
      <c r="D125" s="231"/>
      <c r="E125" s="255" t="s">
        <v>133</v>
      </c>
      <c r="F125" s="172"/>
    </row>
    <row r="126" spans="1:6" ht="36" customHeight="1" x14ac:dyDescent="0.2">
      <c r="A126" s="126">
        <v>10</v>
      </c>
      <c r="B126" s="126">
        <v>801</v>
      </c>
      <c r="C126" s="126">
        <v>80150</v>
      </c>
      <c r="D126" s="188" t="s">
        <v>120</v>
      </c>
      <c r="E126" s="132" t="s">
        <v>168</v>
      </c>
      <c r="F126" s="129">
        <v>901145.68</v>
      </c>
    </row>
    <row r="127" spans="1:6" ht="25.5" customHeight="1" x14ac:dyDescent="0.2">
      <c r="A127" s="216"/>
      <c r="B127" s="217"/>
      <c r="C127" s="218"/>
      <c r="D127" s="223"/>
      <c r="E127" s="220" t="s">
        <v>169</v>
      </c>
      <c r="F127" s="221"/>
    </row>
    <row r="128" spans="1:6" ht="14.25" customHeight="1" x14ac:dyDescent="0.2">
      <c r="A128" s="228"/>
      <c r="B128" s="229"/>
      <c r="C128" s="230"/>
      <c r="D128" s="256"/>
      <c r="E128" s="257" t="s">
        <v>125</v>
      </c>
      <c r="F128" s="237"/>
    </row>
    <row r="129" spans="1:7" ht="25.9" customHeight="1" x14ac:dyDescent="0.2">
      <c r="A129" s="216"/>
      <c r="B129" s="217"/>
      <c r="C129" s="218"/>
      <c r="D129" s="258"/>
      <c r="E129" s="224" t="s">
        <v>124</v>
      </c>
      <c r="F129" s="225"/>
    </row>
    <row r="130" spans="1:7" ht="15" customHeight="1" x14ac:dyDescent="0.2">
      <c r="A130" s="216"/>
      <c r="B130" s="217"/>
      <c r="C130" s="218"/>
      <c r="D130" s="223"/>
      <c r="E130" s="226" t="s">
        <v>121</v>
      </c>
      <c r="F130" s="221"/>
    </row>
    <row r="131" spans="1:7" ht="13.9" customHeight="1" x14ac:dyDescent="0.2">
      <c r="A131" s="228"/>
      <c r="B131" s="229"/>
      <c r="C131" s="230"/>
      <c r="D131" s="231"/>
      <c r="E131" s="232" t="s">
        <v>122</v>
      </c>
      <c r="F131" s="172"/>
      <c r="G131" s="222"/>
    </row>
    <row r="132" spans="1:7" ht="13.5" customHeight="1" x14ac:dyDescent="0.2">
      <c r="A132" s="190">
        <v>11</v>
      </c>
      <c r="B132" s="190">
        <v>801</v>
      </c>
      <c r="C132" s="190">
        <v>80151</v>
      </c>
      <c r="D132" s="121">
        <v>2540</v>
      </c>
      <c r="E132" s="242" t="s">
        <v>170</v>
      </c>
      <c r="F132" s="136">
        <v>50409.599999999999</v>
      </c>
    </row>
    <row r="133" spans="1:7" ht="15.2" customHeight="1" x14ac:dyDescent="0.2">
      <c r="A133" s="211"/>
      <c r="B133" s="212"/>
      <c r="C133" s="213"/>
      <c r="D133" s="259"/>
      <c r="E133" s="260" t="s">
        <v>171</v>
      </c>
      <c r="F133" s="215"/>
    </row>
    <row r="134" spans="1:7" ht="15.2" customHeight="1" x14ac:dyDescent="0.2">
      <c r="A134" s="228"/>
      <c r="B134" s="229"/>
      <c r="C134" s="230"/>
      <c r="D134" s="261"/>
      <c r="E134" s="238" t="s">
        <v>147</v>
      </c>
      <c r="F134" s="172"/>
    </row>
    <row r="135" spans="1:7" ht="102" customHeight="1" x14ac:dyDescent="0.2">
      <c r="A135" s="126">
        <v>12</v>
      </c>
      <c r="B135" s="126">
        <v>801</v>
      </c>
      <c r="C135" s="126">
        <v>80152</v>
      </c>
      <c r="D135" s="188" t="s">
        <v>120</v>
      </c>
      <c r="E135" s="132" t="s">
        <v>172</v>
      </c>
      <c r="F135" s="129">
        <f>1017020.64+150000-150000</f>
        <v>1017020.6400000001</v>
      </c>
    </row>
    <row r="136" spans="1:7" ht="14.45" customHeight="1" x14ac:dyDescent="0.2">
      <c r="A136" s="216"/>
      <c r="B136" s="217"/>
      <c r="C136" s="218"/>
      <c r="D136" s="223"/>
      <c r="E136" s="166" t="s">
        <v>86</v>
      </c>
      <c r="F136" s="225"/>
    </row>
    <row r="137" spans="1:7" ht="15" customHeight="1" x14ac:dyDescent="0.2">
      <c r="A137" s="216"/>
      <c r="B137" s="217"/>
      <c r="C137" s="218"/>
      <c r="D137" s="223"/>
      <c r="E137" s="235" t="s">
        <v>162</v>
      </c>
      <c r="F137" s="221"/>
    </row>
    <row r="138" spans="1:7" ht="22.9" customHeight="1" x14ac:dyDescent="0.2">
      <c r="A138" s="216"/>
      <c r="B138" s="217"/>
      <c r="C138" s="218"/>
      <c r="D138" s="219"/>
      <c r="E138" s="262" t="s">
        <v>139</v>
      </c>
      <c r="F138" s="221"/>
    </row>
    <row r="139" spans="1:7" ht="24.75" customHeight="1" x14ac:dyDescent="0.2">
      <c r="A139" s="216"/>
      <c r="B139" s="217"/>
      <c r="C139" s="218"/>
      <c r="D139" s="223"/>
      <c r="E139" s="226" t="s">
        <v>159</v>
      </c>
      <c r="F139" s="221"/>
    </row>
    <row r="140" spans="1:7" ht="16.149999999999999" customHeight="1" x14ac:dyDescent="0.2">
      <c r="A140" s="216"/>
      <c r="B140" s="217"/>
      <c r="C140" s="218"/>
      <c r="D140" s="223"/>
      <c r="E140" s="235" t="s">
        <v>161</v>
      </c>
      <c r="F140" s="221"/>
    </row>
    <row r="141" spans="1:7" ht="24" customHeight="1" x14ac:dyDescent="0.2">
      <c r="A141" s="228"/>
      <c r="B141" s="229"/>
      <c r="C141" s="230"/>
      <c r="D141" s="231"/>
      <c r="E141" s="263" t="s">
        <v>152</v>
      </c>
      <c r="F141" s="172"/>
    </row>
    <row r="142" spans="1:7" ht="15.75" customHeight="1" x14ac:dyDescent="0.2">
      <c r="A142" s="264">
        <v>13</v>
      </c>
      <c r="B142" s="264">
        <v>853</v>
      </c>
      <c r="C142" s="264">
        <v>85311</v>
      </c>
      <c r="D142" s="241">
        <v>2580</v>
      </c>
      <c r="E142" s="229" t="s">
        <v>173</v>
      </c>
      <c r="F142" s="172">
        <f>260801+20000</f>
        <v>280801</v>
      </c>
    </row>
    <row r="143" spans="1:7" ht="18" customHeight="1" x14ac:dyDescent="0.2">
      <c r="A143" s="202"/>
      <c r="B143" s="242"/>
      <c r="C143" s="230"/>
      <c r="D143" s="160"/>
      <c r="E143" s="229" t="s">
        <v>174</v>
      </c>
      <c r="F143" s="172"/>
    </row>
    <row r="144" spans="1:7" ht="15.75" customHeight="1" x14ac:dyDescent="0.2">
      <c r="A144" s="190">
        <v>14</v>
      </c>
      <c r="B144" s="190">
        <v>854</v>
      </c>
      <c r="C144" s="265">
        <v>85402</v>
      </c>
      <c r="D144" s="241">
        <v>2540</v>
      </c>
      <c r="E144" s="266" t="s">
        <v>175</v>
      </c>
      <c r="F144" s="136">
        <v>1127337</v>
      </c>
    </row>
    <row r="145" spans="1:6" ht="22.5" customHeight="1" x14ac:dyDescent="0.2">
      <c r="A145" s="202"/>
      <c r="B145" s="242"/>
      <c r="C145" s="243"/>
      <c r="D145" s="127"/>
      <c r="E145" s="267" t="s">
        <v>176</v>
      </c>
      <c r="F145" s="136"/>
    </row>
    <row r="146" spans="1:6" ht="15.75" customHeight="1" x14ac:dyDescent="0.2">
      <c r="A146" s="190">
        <v>15</v>
      </c>
      <c r="B146" s="190">
        <v>854</v>
      </c>
      <c r="C146" s="190">
        <v>85404</v>
      </c>
      <c r="D146" s="165">
        <v>2540</v>
      </c>
      <c r="E146" s="242" t="s">
        <v>177</v>
      </c>
      <c r="F146" s="136">
        <v>657304.31999999995</v>
      </c>
    </row>
    <row r="147" spans="1:6" ht="15" customHeight="1" x14ac:dyDescent="0.2">
      <c r="A147" s="216"/>
      <c r="B147" s="217"/>
      <c r="C147" s="218"/>
      <c r="D147" s="223"/>
      <c r="E147" s="227" t="s">
        <v>133</v>
      </c>
      <c r="F147" s="225"/>
    </row>
    <row r="148" spans="1:6" ht="13.5" customHeight="1" x14ac:dyDescent="0.2">
      <c r="A148" s="228"/>
      <c r="B148" s="229"/>
      <c r="C148" s="230"/>
      <c r="D148" s="231"/>
      <c r="E148" s="268" t="s">
        <v>78</v>
      </c>
      <c r="F148" s="237"/>
    </row>
    <row r="149" spans="1:6" ht="13.5" customHeight="1" x14ac:dyDescent="0.2">
      <c r="A149" s="216"/>
      <c r="B149" s="217"/>
      <c r="C149" s="218"/>
      <c r="D149" s="223"/>
      <c r="E149" s="224" t="s">
        <v>164</v>
      </c>
      <c r="F149" s="225"/>
    </row>
    <row r="150" spans="1:6" ht="13.5" customHeight="1" x14ac:dyDescent="0.2">
      <c r="A150" s="216"/>
      <c r="B150" s="217"/>
      <c r="C150" s="218"/>
      <c r="D150" s="223"/>
      <c r="E150" s="235" t="s">
        <v>81</v>
      </c>
      <c r="F150" s="221"/>
    </row>
    <row r="151" spans="1:6" ht="13.5" customHeight="1" x14ac:dyDescent="0.2">
      <c r="A151" s="216"/>
      <c r="B151" s="217"/>
      <c r="C151" s="218"/>
      <c r="D151" s="223"/>
      <c r="E151" s="226" t="s">
        <v>165</v>
      </c>
      <c r="F151" s="221"/>
    </row>
    <row r="152" spans="1:6" ht="13.5" customHeight="1" x14ac:dyDescent="0.2">
      <c r="A152" s="216"/>
      <c r="B152" s="217"/>
      <c r="C152" s="218"/>
      <c r="D152" s="223"/>
      <c r="E152" s="226" t="s">
        <v>129</v>
      </c>
      <c r="F152" s="221"/>
    </row>
    <row r="153" spans="1:6" ht="13.5" customHeight="1" x14ac:dyDescent="0.2">
      <c r="A153" s="216"/>
      <c r="B153" s="217"/>
      <c r="C153" s="218"/>
      <c r="D153" s="223"/>
      <c r="E153" s="253" t="s">
        <v>79</v>
      </c>
      <c r="F153" s="225"/>
    </row>
    <row r="154" spans="1:6" ht="14.25" customHeight="1" x14ac:dyDescent="0.2">
      <c r="A154" s="216"/>
      <c r="B154" s="217"/>
      <c r="C154" s="218"/>
      <c r="D154" s="223"/>
      <c r="E154" s="226" t="s">
        <v>166</v>
      </c>
      <c r="F154" s="221"/>
    </row>
    <row r="155" spans="1:6" ht="14.25" customHeight="1" x14ac:dyDescent="0.2">
      <c r="A155" s="228"/>
      <c r="B155" s="229"/>
      <c r="C155" s="230"/>
      <c r="D155" s="152"/>
      <c r="E155" s="269" t="s">
        <v>77</v>
      </c>
      <c r="F155" s="172"/>
    </row>
    <row r="156" spans="1:6" ht="25.5" customHeight="1" x14ac:dyDescent="0.2">
      <c r="A156" s="169">
        <v>16</v>
      </c>
      <c r="B156" s="169">
        <v>854</v>
      </c>
      <c r="C156" s="169">
        <v>85406</v>
      </c>
      <c r="D156" s="127">
        <v>2540</v>
      </c>
      <c r="E156" s="270" t="s">
        <v>178</v>
      </c>
      <c r="F156" s="129">
        <v>98579.6</v>
      </c>
    </row>
    <row r="157" spans="1:6" ht="15.75" customHeight="1" x14ac:dyDescent="0.2">
      <c r="A157" s="211"/>
      <c r="B157" s="212"/>
      <c r="C157" s="213"/>
      <c r="D157" s="149"/>
      <c r="E157" s="271" t="s">
        <v>179</v>
      </c>
      <c r="F157" s="215"/>
    </row>
    <row r="158" spans="1:6" ht="16.5" customHeight="1" x14ac:dyDescent="0.2">
      <c r="A158" s="190">
        <v>17</v>
      </c>
      <c r="B158" s="190">
        <v>854</v>
      </c>
      <c r="C158" s="190">
        <v>85410</v>
      </c>
      <c r="D158" s="241">
        <v>2590</v>
      </c>
      <c r="E158" s="242" t="s">
        <v>180</v>
      </c>
      <c r="F158" s="136">
        <v>1201326</v>
      </c>
    </row>
    <row r="159" spans="1:6" ht="13.5" customHeight="1" x14ac:dyDescent="0.2">
      <c r="A159" s="202"/>
      <c r="B159" s="242"/>
      <c r="C159" s="243"/>
      <c r="D159" s="160"/>
      <c r="E159" s="229" t="s">
        <v>181</v>
      </c>
      <c r="F159" s="136"/>
    </row>
    <row r="160" spans="1:6" ht="14.25" customHeight="1" x14ac:dyDescent="0.2">
      <c r="A160" s="294"/>
      <c r="B160" s="295"/>
      <c r="C160" s="295"/>
      <c r="D160" s="121"/>
      <c r="E160" s="295" t="s">
        <v>117</v>
      </c>
      <c r="F160" s="296">
        <f>SUM(F57:F159)</f>
        <v>46929901.590000004</v>
      </c>
    </row>
    <row r="161" spans="1:6" ht="15.75" customHeight="1" x14ac:dyDescent="0.2">
      <c r="A161" s="272"/>
      <c r="B161" s="273"/>
      <c r="C161" s="273"/>
      <c r="D161" s="121"/>
      <c r="E161" s="273" t="s">
        <v>182</v>
      </c>
      <c r="F161" s="274">
        <f>F160+F54</f>
        <v>76375445.969999999</v>
      </c>
    </row>
    <row r="163" spans="1:6" ht="12.6" customHeight="1" x14ac:dyDescent="0.2">
      <c r="A163" s="275"/>
      <c r="F163" s="276"/>
    </row>
    <row r="165" spans="1:6" x14ac:dyDescent="0.2">
      <c r="F165" s="276"/>
    </row>
  </sheetData>
  <pageMargins left="0.51181102362204722" right="0.51181102362204722" top="0.70866141732283472" bottom="0.74803149606299213" header="0.31496062992125984" footer="0.31496062992125984"/>
  <pageSetup paperSize="9" orientation="portrait" useFirstPageNumber="1" r:id="rId1"/>
  <headerFooter>
    <oddFooter>&amp;C&amp;8&amp;P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ZAŁ.Nr1</vt:lpstr>
      <vt:lpstr>ZAŁ.Nr2</vt:lpstr>
      <vt:lpstr>Arkusz1</vt:lpstr>
      <vt:lpstr>ZAŁ.Nr1!Obszar_wydruku</vt:lpstr>
      <vt:lpstr>ZAŁ.Nr1!Tytuły_wydruku</vt:lpstr>
      <vt:lpstr>ZAŁ.Nr2!Tytuły_wydruku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do Zarządzenia nr 318/2024 Prezydenta Miasta Włocławek z dn. 17 lipca 2024 r.</dc:title>
  <dc:creator>Monika Szubska</dc:creator>
  <cp:keywords>Załącznik do Zarządzenia Prezydenta Miasta Włocławek</cp:keywords>
  <cp:lastModifiedBy>Karolina Budziszewska</cp:lastModifiedBy>
  <dcterms:created xsi:type="dcterms:W3CDTF">2015-06-05T18:19:34Z</dcterms:created>
  <dcterms:modified xsi:type="dcterms:W3CDTF">2024-07-24T06:42:38Z</dcterms:modified>
</cp:coreProperties>
</file>