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B67EC287-7AAC-421A-9E48-617E06142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7" r:id="rId1"/>
    <sheet name="Zał.Nr2" sheetId="8" r:id="rId2"/>
    <sheet name="Arkusz1" sheetId="1" r:id="rId3"/>
  </sheets>
  <definedNames>
    <definedName name="_xlnm._FilterDatabase" localSheetId="0" hidden="1">Zał.Nr1!$A$20:$H$25</definedName>
    <definedName name="_xlnm.Print_Area" localSheetId="0">Zał.Nr1!$A$1:$H$50</definedName>
    <definedName name="_xlnm.Print_Titles" localSheetId="0">Zał.Nr1!$7:$9</definedName>
    <definedName name="_xlnm.Print_Titles" localSheetId="1">Zał.Nr2!$36:$36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8" l="1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F34" i="8" s="1"/>
  <c r="F139" i="8" s="1"/>
  <c r="H49" i="7"/>
  <c r="H48" i="7"/>
  <c r="H47" i="7"/>
  <c r="G46" i="7"/>
  <c r="F46" i="7"/>
  <c r="H45" i="7"/>
  <c r="G44" i="7"/>
  <c r="F44" i="7"/>
  <c r="H42" i="7"/>
  <c r="G41" i="7"/>
  <c r="G40" i="7" s="1"/>
  <c r="F41" i="7"/>
  <c r="H41" i="7" s="1"/>
  <c r="H39" i="7"/>
  <c r="G38" i="7"/>
  <c r="G37" i="7" s="1"/>
  <c r="F38" i="7"/>
  <c r="H38" i="7" s="1"/>
  <c r="H35" i="7"/>
  <c r="H34" i="7"/>
  <c r="H33" i="7"/>
  <c r="G32" i="7"/>
  <c r="G31" i="7" s="1"/>
  <c r="G30" i="7" s="1"/>
  <c r="F32" i="7"/>
  <c r="H29" i="7"/>
  <c r="G28" i="7"/>
  <c r="G27" i="7" s="1"/>
  <c r="F28" i="7"/>
  <c r="F27" i="7" s="1"/>
  <c r="H26" i="7"/>
  <c r="H25" i="7"/>
  <c r="G24" i="7"/>
  <c r="F24" i="7"/>
  <c r="F23" i="7" s="1"/>
  <c r="H19" i="7"/>
  <c r="G18" i="7"/>
  <c r="G17" i="7" s="1"/>
  <c r="G16" i="7" s="1"/>
  <c r="F18" i="7"/>
  <c r="H15" i="7"/>
  <c r="G14" i="7"/>
  <c r="G13" i="7" s="1"/>
  <c r="G12" i="7" s="1"/>
  <c r="G11" i="7" s="1"/>
  <c r="G10" i="7" s="1"/>
  <c r="F14" i="7"/>
  <c r="F13" i="7" s="1"/>
  <c r="H44" i="7" l="1"/>
  <c r="H24" i="7"/>
  <c r="H27" i="7"/>
  <c r="G43" i="7"/>
  <c r="H18" i="7"/>
  <c r="G23" i="7"/>
  <c r="G22" i="7" s="1"/>
  <c r="H32" i="7"/>
  <c r="H14" i="7"/>
  <c r="H28" i="7"/>
  <c r="F37" i="7"/>
  <c r="F43" i="7"/>
  <c r="H46" i="7"/>
  <c r="G36" i="7"/>
  <c r="H37" i="7"/>
  <c r="F12" i="7"/>
  <c r="H13" i="7"/>
  <c r="F22" i="7"/>
  <c r="H23" i="7"/>
  <c r="F17" i="7"/>
  <c r="F31" i="7"/>
  <c r="F40" i="7"/>
  <c r="H43" i="7" l="1"/>
  <c r="G21" i="7"/>
  <c r="G20" i="7" s="1"/>
  <c r="H17" i="7"/>
  <c r="F16" i="7"/>
  <c r="H16" i="7" s="1"/>
  <c r="H12" i="7"/>
  <c r="H40" i="7"/>
  <c r="F36" i="7"/>
  <c r="H22" i="7"/>
  <c r="H31" i="7"/>
  <c r="F30" i="7"/>
  <c r="H30" i="7" s="1"/>
  <c r="F21" i="7" l="1"/>
  <c r="F11" i="7"/>
  <c r="H36" i="7"/>
  <c r="H21" i="7" l="1"/>
  <c r="F20" i="7"/>
  <c r="H11" i="7"/>
  <c r="F10" i="7"/>
  <c r="H20" i="7"/>
  <c r="H10" i="7" l="1"/>
</calcChain>
</file>

<file path=xl/sharedStrings.xml><?xml version="1.0" encoding="utf-8"?>
<sst xmlns="http://schemas.openxmlformats.org/spreadsheetml/2006/main" count="225" uniqueCount="160">
  <si>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</si>
  <si>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</si>
  <si>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</si>
  <si>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</si>
  <si>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</si>
  <si>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</si>
  <si>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</si>
  <si>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</si>
  <si>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</si>
  <si>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</si>
  <si>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</si>
  <si>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</si>
  <si>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</si>
  <si>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WYDATKI OGÓŁEM:</t>
  </si>
  <si>
    <t>Wydatki na zadania własne:</t>
  </si>
  <si>
    <t>Szkoły podstawowe</t>
  </si>
  <si>
    <t>Przedszkola</t>
  </si>
  <si>
    <t>Technika</t>
  </si>
  <si>
    <t>Licea ogólnokształcące</t>
  </si>
  <si>
    <t>Pozostała działalność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</si>
  <si>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</si>
  <si>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</si>
  <si>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>Rodzina</t>
  </si>
  <si>
    <t>Działalność placówek opiekuńczo - wychowawczych</t>
  </si>
  <si>
    <t>Dział</t>
  </si>
  <si>
    <t>zakup materiałów i wyposażenia</t>
  </si>
  <si>
    <t xml:space="preserve">różne opłaty i składki </t>
  </si>
  <si>
    <t>Gospodarka komunalna i ochrona środowiska</t>
  </si>
  <si>
    <t>Gospodarka odpadami komunalnymi</t>
  </si>
  <si>
    <t>Oświetlenie ulic, placów i dróg</t>
  </si>
  <si>
    <t xml:space="preserve">odsetki od dotacji oraz płatności: wykorzystanych niezgodnie z przeznaczeniem lub wykorzystanych z naruszeniem procedur, o których mowa w art. 184 ustawy, pobranych nienależnie lub w nadmiernej wysokości </t>
  </si>
  <si>
    <t>Ochrona zabytków i opieka nad zabytkami</t>
  </si>
  <si>
    <t>Zmiany w budżecie miasta Włocławek na 2025 rok</t>
  </si>
  <si>
    <t>Dochody na zadania własne:</t>
  </si>
  <si>
    <t>852</t>
  </si>
  <si>
    <t>Pomoc społeczna</t>
  </si>
  <si>
    <t>Ośrodki pomocy społecznej</t>
  </si>
  <si>
    <t>Wydział Edukacji, Zdrowia i Polityki Społecznej</t>
  </si>
  <si>
    <t>2910</t>
  </si>
  <si>
    <t>wpływy ze zwrotów dotacji oraz płatności wykorzystanych niezgodnie z przeznaczeniem lub wykorzystanych z naruszeniem procedur, o których mowa w art. 184 ustawy, pobranych nienależnie lub w nadmiernej wysokości</t>
  </si>
  <si>
    <t>zwrot dotacji oraz płatności wykorzystanych niezgodnie z przeznaczeniem lub wykorzystanych z naruszeniem procedur, o których mowa w art. 184 ustawy, pobranych nienależnie lub w nadmiernej wysokości</t>
  </si>
  <si>
    <t>4560</t>
  </si>
  <si>
    <t>85228</t>
  </si>
  <si>
    <t>Usługi opiekuńcze i specjalistyczne usługi opiekuńcze</t>
  </si>
  <si>
    <t>Wydział Nadzoru Właścicielskiego i Gospodarki Komunalnej</t>
  </si>
  <si>
    <t>kary i odszkodowania wypłacane na rzecz osób prawnych i innych jednostek organizacyjnych</t>
  </si>
  <si>
    <t>Wydział Dróg, Transportu Zbiorowego i Energii</t>
  </si>
  <si>
    <t>zakup energii</t>
  </si>
  <si>
    <t>Miejski Zarząd Dróg i Zieleni</t>
  </si>
  <si>
    <t>Administracja Zasobów Komunalnych</t>
  </si>
  <si>
    <t>wpłaty na Państwowy Fundusz Rehabilitacji Osób Niepełnosprawnych</t>
  </si>
  <si>
    <t xml:space="preserve">Dotacje udzielane z budżetu jednostki samorządu terytorialnego </t>
  </si>
  <si>
    <t>dla jednostek spoza sektora finansów publicznych na 2025 rok</t>
  </si>
  <si>
    <t>Lp.</t>
  </si>
  <si>
    <t>Rozdział</t>
  </si>
  <si>
    <t xml:space="preserve">§ </t>
  </si>
  <si>
    <t>Nazwa zadania</t>
  </si>
  <si>
    <t>Kwota dotacji</t>
  </si>
  <si>
    <t>dotacje celowe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</si>
  <si>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</si>
  <si>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</si>
  <si>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</si>
  <si>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</si>
  <si>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</si>
  <si>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</si>
  <si>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 "Dostosowanie kształcenia zawodowego do potrzeb rynku pracy"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</si>
  <si>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</si>
  <si>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</si>
  <si>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</si>
  <si>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Usługi opiekuńcze i specjalistyczne usługi opiekuńcze - ogółem, z tego:</t>
  </si>
  <si>
    <t>10.1</t>
  </si>
  <si>
    <t xml:space="preserve"> - zadania własne</t>
  </si>
  <si>
    <t>10.2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</si>
  <si>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</si>
  <si>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</si>
  <si>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</si>
  <si>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Dofinansowanie budowy przyłączy kanalizacyjnych do nieruchomości (dotacja na inwestycje)</t>
  </si>
  <si>
    <t>Program priorytetowy "Ciepłe mieszkanie" (dotacja na inwestycje)</t>
  </si>
  <si>
    <t>Ochrona zabytków i opieka nad zabytkami - dotacja celowa dla Bazyliki Katedralnej Wniebowzięcia NMP we Włocławku na realizację zadania z Rządowego Programu Odbudowy Zabytków (dotacja na inwestycje)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</si>
  <si>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</si>
  <si>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</si>
  <si>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</si>
  <si>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</si>
  <si>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</si>
  <si>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</si>
  <si>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</si>
  <si>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</si>
  <si>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</si>
  <si>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</si>
  <si>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</si>
  <si>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</si>
  <si>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</si>
  <si>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</si>
  <si>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</si>
  <si>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</si>
  <si>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</si>
  <si>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</si>
  <si>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</si>
  <si>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</si>
  <si>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</si>
  <si>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</si>
  <si>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"Wesoła Biedronka"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</si>
  <si>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</si>
  <si>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</si>
  <si>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</si>
  <si>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</si>
  <si>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</si>
  <si>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</si>
  <si>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</si>
  <si>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</si>
  <si>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</si>
  <si>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</si>
  <si>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</si>
  <si>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</si>
  <si>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</si>
  <si>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</si>
  <si>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</si>
  <si>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</si>
  <si>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</si>
  <si>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</si>
  <si>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</si>
  <si>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</si>
  <si>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</si>
  <si>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</si>
  <si>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</si>
  <si>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</si>
  <si>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</si>
  <si>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</si>
  <si>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</si>
  <si>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</si>
  <si>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</si>
  <si>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</si>
  <si>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</si>
  <si>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</si>
  <si>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</si>
  <si>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</si>
  <si>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</si>
  <si>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</si>
  <si>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</si>
  <si>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</si>
  <si>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</si>
  <si>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</si>
  <si>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</si>
  <si>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</si>
  <si>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</si>
  <si>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</si>
  <si>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</si>
  <si>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</si>
  <si>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</si>
  <si>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</si>
  <si>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</si>
  <si>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</si>
  <si>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</si>
  <si>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</si>
  <si>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>do Zarządzenia NR 30/2025</t>
  </si>
  <si>
    <t>z dnia 20 stycznia 2025 r.</t>
  </si>
  <si>
    <t xml:space="preserve">                                                                                             Załącznik Nr 2</t>
  </si>
  <si>
    <t xml:space="preserve">                                                                                             do Zarządzenia NR 30/2025</t>
  </si>
  <si>
    <t xml:space="preserve">                                                                                             PREZYDENTA MIASTA WŁOCŁAWEK</t>
  </si>
  <si>
    <t xml:space="preserve">                                                                                             z dnia 20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</si>
</sst>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1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6"/>
      <name val="Arial CE"/>
      <family val="2"/>
      <charset val="238"/>
    </font>
    <font>
      <sz val="6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3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8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9" fillId="0" borderId="0"/>
  </cellStyleXfs>
  <cellXfs count="242">
    <xf numFmtId="0" fontId="0" fillId="0" borderId="0" xfId="0"/>
    <xf numFmtId="0" fontId="14" fillId="0" borderId="3" xfId="2" applyFont="1" applyBorder="1" applyAlignment="1">
      <alignment horizontal="right"/>
    </xf>
    <xf numFmtId="0" fontId="14" fillId="0" borderId="5" xfId="2" applyFont="1" applyBorder="1"/>
    <xf numFmtId="4" fontId="16" fillId="0" borderId="10" xfId="2" applyNumberFormat="1" applyFont="1" applyBorder="1"/>
    <xf numFmtId="0" fontId="7" fillId="0" borderId="0" xfId="9" applyFont="1"/>
    <xf numFmtId="49" fontId="7" fillId="0" borderId="0" xfId="9" applyNumberFormat="1" applyFont="1"/>
    <xf numFmtId="0" fontId="7" fillId="0" borderId="0" xfId="9" applyFont="1" applyAlignment="1">
      <alignment horizontal="left"/>
    </xf>
    <xf numFmtId="0" fontId="8" fillId="0" borderId="0" xfId="9" applyFont="1" applyAlignment="1">
      <alignment horizontal="centerContinuous"/>
    </xf>
    <xf numFmtId="49" fontId="8" fillId="0" borderId="0" xfId="9" applyNumberFormat="1" applyFont="1" applyAlignment="1">
      <alignment horizontal="centerContinuous"/>
    </xf>
    <xf numFmtId="0" fontId="9" fillId="0" borderId="0" xfId="9" applyFont="1" applyAlignment="1">
      <alignment horizontal="centerContinuous"/>
    </xf>
    <xf numFmtId="0" fontId="10" fillId="0" borderId="0" xfId="9" applyFont="1"/>
    <xf numFmtId="0" fontId="7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7" fillId="0" borderId="23" xfId="9" applyFont="1" applyBorder="1"/>
    <xf numFmtId="49" fontId="7" fillId="0" borderId="23" xfId="9" applyNumberFormat="1" applyFont="1" applyBorder="1"/>
    <xf numFmtId="0" fontId="10" fillId="0" borderId="24" xfId="9" applyFont="1" applyBorder="1"/>
    <xf numFmtId="0" fontId="10" fillId="0" borderId="23" xfId="9" applyFont="1" applyBorder="1" applyAlignment="1">
      <alignment horizontal="center"/>
    </xf>
    <xf numFmtId="3" fontId="7" fillId="0" borderId="23" xfId="9" applyNumberFormat="1" applyFont="1" applyBorder="1"/>
    <xf numFmtId="0" fontId="7" fillId="0" borderId="23" xfId="9" applyFont="1" applyBorder="1" applyAlignment="1">
      <alignment horizontal="center"/>
    </xf>
    <xf numFmtId="0" fontId="12" fillId="0" borderId="0" xfId="9" applyFont="1"/>
    <xf numFmtId="0" fontId="10" fillId="0" borderId="3" xfId="9" applyFont="1" applyBorder="1" applyAlignment="1">
      <alignment horizontal="center"/>
    </xf>
    <xf numFmtId="49" fontId="10" fillId="0" borderId="3" xfId="9" applyNumberFormat="1" applyFont="1" applyBorder="1" applyAlignment="1">
      <alignment horizontal="center"/>
    </xf>
    <xf numFmtId="0" fontId="10" fillId="0" borderId="4" xfId="9" applyFont="1" applyBorder="1" applyAlignment="1">
      <alignment horizontal="center"/>
    </xf>
    <xf numFmtId="3" fontId="10" fillId="0" borderId="3" xfId="9" applyNumberFormat="1" applyFont="1" applyBorder="1" applyAlignment="1">
      <alignment horizontal="center"/>
    </xf>
    <xf numFmtId="0" fontId="10" fillId="0" borderId="5" xfId="9" applyFont="1" applyBorder="1" applyAlignment="1">
      <alignment horizontal="center"/>
    </xf>
    <xf numFmtId="49" fontId="10" fillId="0" borderId="5" xfId="9" applyNumberFormat="1" applyFont="1" applyBorder="1" applyAlignment="1">
      <alignment horizontal="center"/>
    </xf>
    <xf numFmtId="0" fontId="10" fillId="0" borderId="6" xfId="9" applyFont="1" applyBorder="1" applyAlignment="1">
      <alignment horizontal="center"/>
    </xf>
    <xf numFmtId="3" fontId="10" fillId="0" borderId="5" xfId="9" applyNumberFormat="1" applyFont="1" applyBorder="1" applyAlignment="1">
      <alignment horizontal="center"/>
    </xf>
    <xf numFmtId="3" fontId="7" fillId="0" borderId="3" xfId="9" applyNumberFormat="1" applyFont="1" applyBorder="1"/>
    <xf numFmtId="49" fontId="7" fillId="0" borderId="3" xfId="9" applyNumberFormat="1" applyFont="1" applyBorder="1" applyAlignment="1">
      <alignment horizontal="right"/>
    </xf>
    <xf numFmtId="0" fontId="10" fillId="0" borderId="7" xfId="9" applyFont="1" applyBorder="1"/>
    <xf numFmtId="4" fontId="10" fillId="0" borderId="8" xfId="9" applyNumberFormat="1" applyFont="1" applyBorder="1"/>
    <xf numFmtId="0" fontId="10" fillId="0" borderId="9" xfId="9" applyFont="1" applyBorder="1"/>
    <xf numFmtId="4" fontId="10" fillId="0" borderId="10" xfId="9" applyNumberFormat="1" applyFont="1" applyBorder="1"/>
    <xf numFmtId="49" fontId="10" fillId="0" borderId="3" xfId="9" applyNumberFormat="1" applyFont="1" applyBorder="1" applyAlignment="1">
      <alignment horizontal="right"/>
    </xf>
    <xf numFmtId="3" fontId="10" fillId="0" borderId="3" xfId="9" applyNumberFormat="1" applyFont="1" applyBorder="1"/>
    <xf numFmtId="3" fontId="10" fillId="0" borderId="4" xfId="9" applyNumberFormat="1" applyFont="1" applyBorder="1"/>
    <xf numFmtId="4" fontId="10" fillId="0" borderId="10" xfId="9" applyNumberFormat="1" applyFont="1" applyBorder="1" applyAlignment="1">
      <alignment horizontal="right"/>
    </xf>
    <xf numFmtId="0" fontId="10" fillId="0" borderId="3" xfId="9" applyFont="1" applyBorder="1"/>
    <xf numFmtId="0" fontId="13" fillId="0" borderId="3" xfId="9" applyFont="1" applyBorder="1" applyAlignment="1">
      <alignment horizontal="right"/>
    </xf>
    <xf numFmtId="0" fontId="13" fillId="0" borderId="3" xfId="9" applyFont="1" applyBorder="1" applyAlignment="1">
      <alignment horizontal="center"/>
    </xf>
    <xf numFmtId="0" fontId="13" fillId="0" borderId="5" xfId="9" applyFont="1" applyBorder="1"/>
    <xf numFmtId="4" fontId="7" fillId="0" borderId="5" xfId="9" applyNumberFormat="1" applyFont="1" applyBorder="1"/>
    <xf numFmtId="4" fontId="7" fillId="0" borderId="5" xfId="9" applyNumberFormat="1" applyFont="1" applyBorder="1" applyAlignment="1">
      <alignment horizontal="right"/>
    </xf>
    <xf numFmtId="49" fontId="7" fillId="0" borderId="3" xfId="9" applyNumberFormat="1" applyFont="1" applyBorder="1" applyAlignment="1">
      <alignment horizontal="center"/>
    </xf>
    <xf numFmtId="49" fontId="7" fillId="0" borderId="3" xfId="9" applyNumberFormat="1" applyFont="1" applyBorder="1" applyAlignment="1">
      <alignment horizontal="right" vertical="top"/>
    </xf>
    <xf numFmtId="0" fontId="7" fillId="0" borderId="4" xfId="9" applyFont="1" applyBorder="1" applyAlignment="1">
      <alignment wrapText="1"/>
    </xf>
    <xf numFmtId="4" fontId="7" fillId="0" borderId="3" xfId="9" applyNumberFormat="1" applyFont="1" applyBorder="1"/>
    <xf numFmtId="4" fontId="7" fillId="0" borderId="3" xfId="9" applyNumberFormat="1" applyFont="1" applyBorder="1" applyAlignment="1">
      <alignment horizontal="right"/>
    </xf>
    <xf numFmtId="0" fontId="7" fillId="0" borderId="3" xfId="9" applyFont="1" applyBorder="1" applyAlignment="1">
      <alignment horizontal="right" vertical="top"/>
    </xf>
    <xf numFmtId="0" fontId="7" fillId="0" borderId="6" xfId="9" applyFont="1" applyBorder="1"/>
    <xf numFmtId="3" fontId="10" fillId="0" borderId="3" xfId="9" applyNumberFormat="1" applyFont="1" applyBorder="1" applyAlignment="1">
      <alignment horizontal="right"/>
    </xf>
    <xf numFmtId="0" fontId="7" fillId="0" borderId="3" xfId="9" applyFont="1" applyBorder="1"/>
    <xf numFmtId="49" fontId="13" fillId="0" borderId="3" xfId="9" applyNumberFormat="1" applyFont="1" applyBorder="1" applyAlignment="1">
      <alignment horizontal="right" vertical="top"/>
    </xf>
    <xf numFmtId="0" fontId="15" fillId="0" borderId="0" xfId="9" applyFont="1" applyAlignment="1">
      <alignment wrapText="1"/>
    </xf>
    <xf numFmtId="49" fontId="14" fillId="0" borderId="3" xfId="2" applyNumberFormat="1" applyFont="1" applyBorder="1" applyAlignment="1">
      <alignment horizontal="center"/>
    </xf>
    <xf numFmtId="0" fontId="13" fillId="0" borderId="4" xfId="9" applyFont="1" applyBorder="1" applyAlignment="1">
      <alignment wrapText="1"/>
    </xf>
    <xf numFmtId="4" fontId="13" fillId="0" borderId="3" xfId="9" applyNumberFormat="1" applyFont="1" applyBorder="1"/>
    <xf numFmtId="4" fontId="13" fillId="0" borderId="3" xfId="9" applyNumberFormat="1" applyFont="1" applyBorder="1" applyAlignment="1">
      <alignment horizontal="right"/>
    </xf>
    <xf numFmtId="0" fontId="7" fillId="0" borderId="3" xfId="9" applyFont="1" applyBorder="1" applyAlignment="1">
      <alignment horizontal="right"/>
    </xf>
    <xf numFmtId="3" fontId="10" fillId="0" borderId="5" xfId="9" applyNumberFormat="1" applyFont="1" applyBorder="1"/>
    <xf numFmtId="49" fontId="13" fillId="0" borderId="5" xfId="9" applyNumberFormat="1" applyFont="1" applyBorder="1" applyAlignment="1">
      <alignment horizontal="right" vertical="top"/>
    </xf>
    <xf numFmtId="0" fontId="15" fillId="0" borderId="22" xfId="9" applyFont="1" applyBorder="1" applyAlignment="1">
      <alignment wrapText="1"/>
    </xf>
    <xf numFmtId="0" fontId="13" fillId="0" borderId="5" xfId="10" applyNumberFormat="1" applyFont="1" applyBorder="1" applyAlignment="1">
      <alignment horizontal="left"/>
    </xf>
    <xf numFmtId="4" fontId="13" fillId="0" borderId="4" xfId="9" applyNumberFormat="1" applyFont="1" applyBorder="1"/>
    <xf numFmtId="4" fontId="13" fillId="0" borderId="5" xfId="9" applyNumberFormat="1" applyFont="1" applyBorder="1"/>
    <xf numFmtId="4" fontId="13" fillId="0" borderId="5" xfId="9" applyNumberFormat="1" applyFont="1" applyBorder="1" applyAlignment="1">
      <alignment horizontal="right"/>
    </xf>
    <xf numFmtId="49" fontId="13" fillId="0" borderId="3" xfId="9" applyNumberFormat="1" applyFont="1" applyBorder="1" applyAlignment="1">
      <alignment horizontal="right"/>
    </xf>
    <xf numFmtId="0" fontId="7" fillId="0" borderId="4" xfId="9" applyFont="1" applyBorder="1"/>
    <xf numFmtId="0" fontId="13" fillId="0" borderId="6" xfId="9" applyFont="1" applyBorder="1"/>
    <xf numFmtId="0" fontId="13" fillId="0" borderId="4" xfId="9" applyFont="1" applyBorder="1"/>
    <xf numFmtId="0" fontId="13" fillId="0" borderId="3" xfId="9" applyFont="1" applyBorder="1" applyAlignment="1">
      <alignment horizontal="right" vertical="top"/>
    </xf>
    <xf numFmtId="0" fontId="12" fillId="0" borderId="5" xfId="9" applyFont="1" applyBorder="1"/>
    <xf numFmtId="49" fontId="12" fillId="0" borderId="5" xfId="9" applyNumberFormat="1" applyFont="1" applyBorder="1" applyAlignment="1">
      <alignment horizontal="right"/>
    </xf>
    <xf numFmtId="0" fontId="12" fillId="0" borderId="6" xfId="9" applyFont="1" applyBorder="1"/>
    <xf numFmtId="0" fontId="20" fillId="0" borderId="0" xfId="11" applyFont="1"/>
    <xf numFmtId="0" fontId="20" fillId="0" borderId="0" xfId="11" applyFont="1" applyAlignment="1">
      <alignment horizontal="center"/>
    </xf>
    <xf numFmtId="0" fontId="7" fillId="0" borderId="0" xfId="12" applyFont="1" applyAlignment="1">
      <alignment horizontal="left"/>
    </xf>
    <xf numFmtId="0" fontId="14" fillId="0" borderId="0" xfId="11" applyFont="1"/>
    <xf numFmtId="0" fontId="7" fillId="0" borderId="0" xfId="11" applyFont="1" applyAlignment="1">
      <alignment horizontal="left"/>
    </xf>
    <xf numFmtId="0" fontId="7" fillId="0" borderId="0" xfId="11" applyFont="1"/>
    <xf numFmtId="0" fontId="21" fillId="0" borderId="0" xfId="11" applyFont="1" applyAlignment="1">
      <alignment horizontal="left"/>
    </xf>
    <xf numFmtId="0" fontId="22" fillId="0" borderId="0" xfId="11" applyFont="1" applyAlignment="1">
      <alignment horizontal="centerContinuous" vertical="center" wrapText="1"/>
    </xf>
    <xf numFmtId="0" fontId="23" fillId="0" borderId="0" xfId="11" applyFont="1" applyAlignment="1">
      <alignment horizontal="centerContinuous" wrapText="1"/>
    </xf>
    <xf numFmtId="0" fontId="22" fillId="0" borderId="0" xfId="11" applyFont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22" fillId="2" borderId="21" xfId="11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22" fillId="2" borderId="14" xfId="11" applyFont="1" applyFill="1" applyBorder="1" applyAlignment="1">
      <alignment horizontal="centerContinuous" vertical="center"/>
    </xf>
    <xf numFmtId="0" fontId="24" fillId="2" borderId="21" xfId="11" applyFont="1" applyFill="1" applyBorder="1" applyAlignment="1">
      <alignment horizontal="center" vertical="center"/>
    </xf>
    <xf numFmtId="0" fontId="25" fillId="2" borderId="14" xfId="8" applyFont="1" applyFill="1" applyBorder="1" applyAlignment="1">
      <alignment horizontal="center" vertical="top"/>
    </xf>
    <xf numFmtId="0" fontId="24" fillId="2" borderId="14" xfId="11" applyFont="1" applyFill="1" applyBorder="1" applyAlignment="1">
      <alignment horizontal="centerContinuous" vertical="center"/>
    </xf>
    <xf numFmtId="0" fontId="24" fillId="0" borderId="0" xfId="11" applyFont="1"/>
    <xf numFmtId="0" fontId="20" fillId="0" borderId="16" xfId="8" applyFont="1" applyFill="1" applyBorder="1" applyAlignment="1">
      <alignment horizontal="center" vertical="top"/>
    </xf>
    <xf numFmtId="0" fontId="21" fillId="2" borderId="21" xfId="11" applyFont="1" applyFill="1" applyBorder="1" applyAlignment="1">
      <alignment vertical="center"/>
    </xf>
    <xf numFmtId="0" fontId="20" fillId="2" borderId="21" xfId="8" applyFont="1" applyFill="1" applyBorder="1" applyAlignment="1">
      <alignment horizontal="center" vertical="center"/>
    </xf>
    <xf numFmtId="0" fontId="26" fillId="2" borderId="21" xfId="11" applyFont="1" applyFill="1" applyBorder="1" applyAlignment="1">
      <alignment horizontal="left" vertical="center" wrapText="1"/>
    </xf>
    <xf numFmtId="4" fontId="21" fillId="0" borderId="21" xfId="11" applyNumberFormat="1" applyFont="1" applyBorder="1" applyAlignment="1">
      <alignment vertical="center"/>
    </xf>
    <xf numFmtId="0" fontId="27" fillId="0" borderId="0" xfId="11" applyFont="1"/>
    <xf numFmtId="0" fontId="21" fillId="2" borderId="14" xfId="11" applyFont="1" applyFill="1" applyBorder="1" applyAlignment="1">
      <alignment vertical="top" wrapText="1"/>
    </xf>
    <xf numFmtId="4" fontId="20" fillId="0" borderId="0" xfId="11" applyNumberFormat="1" applyFont="1"/>
    <xf numFmtId="0" fontId="21" fillId="2" borderId="21" xfId="11" applyFont="1" applyFill="1" applyBorder="1" applyAlignment="1">
      <alignment vertical="top"/>
    </xf>
    <xf numFmtId="0" fontId="20" fillId="2" borderId="14" xfId="8" applyFont="1" applyFill="1" applyBorder="1" applyAlignment="1">
      <alignment horizontal="center" vertical="top"/>
    </xf>
    <xf numFmtId="0" fontId="21" fillId="2" borderId="14" xfId="11" applyFont="1" applyFill="1" applyBorder="1" applyAlignment="1">
      <alignment vertical="center" wrapText="1"/>
    </xf>
    <xf numFmtId="4" fontId="21" fillId="0" borderId="21" xfId="11" applyNumberFormat="1" applyFont="1" applyBorder="1"/>
    <xf numFmtId="0" fontId="20" fillId="2" borderId="6" xfId="8" applyFont="1" applyFill="1" applyBorder="1" applyAlignment="1">
      <alignment horizontal="center" vertical="center" wrapText="1"/>
    </xf>
    <xf numFmtId="0" fontId="21" fillId="2" borderId="6" xfId="11" applyFont="1" applyFill="1" applyBorder="1" applyAlignment="1">
      <alignment vertical="center" wrapText="1"/>
    </xf>
    <xf numFmtId="4" fontId="21" fillId="0" borderId="5" xfId="11" applyNumberFormat="1" applyFont="1" applyBorder="1"/>
    <xf numFmtId="0" fontId="20" fillId="2" borderId="6" xfId="8" applyFont="1" applyFill="1" applyBorder="1" applyAlignment="1">
      <alignment horizontal="center" vertical="top"/>
    </xf>
    <xf numFmtId="0" fontId="21" fillId="2" borderId="6" xfId="11" applyFont="1" applyFill="1" applyBorder="1" applyAlignment="1">
      <alignment vertical="top"/>
    </xf>
    <xf numFmtId="0" fontId="21" fillId="2" borderId="1" xfId="11" applyFont="1" applyFill="1" applyBorder="1" applyAlignment="1">
      <alignment vertical="center"/>
    </xf>
    <xf numFmtId="0" fontId="21" fillId="2" borderId="17" xfId="11" applyFont="1" applyFill="1" applyBorder="1" applyAlignment="1">
      <alignment vertical="center"/>
    </xf>
    <xf numFmtId="0" fontId="20" fillId="2" borderId="15" xfId="8" applyFont="1" applyFill="1" applyBorder="1" applyAlignment="1">
      <alignment horizontal="center" vertical="center"/>
    </xf>
    <xf numFmtId="0" fontId="21" fillId="0" borderId="14" xfId="11" applyFont="1" applyBorder="1" applyAlignment="1">
      <alignment vertical="top" wrapText="1"/>
    </xf>
    <xf numFmtId="0" fontId="21" fillId="2" borderId="1" xfId="11" applyFont="1" applyFill="1" applyBorder="1" applyAlignment="1">
      <alignment horizontal="right" vertical="center"/>
    </xf>
    <xf numFmtId="0" fontId="21" fillId="2" borderId="17" xfId="11" applyFont="1" applyFill="1" applyBorder="1" applyAlignment="1">
      <alignment horizontal="right" vertical="center"/>
    </xf>
    <xf numFmtId="0" fontId="21" fillId="2" borderId="14" xfId="11" applyFont="1" applyFill="1" applyBorder="1" applyAlignment="1">
      <alignment wrapText="1"/>
    </xf>
    <xf numFmtId="49" fontId="7" fillId="2" borderId="1" xfId="11" applyNumberFormat="1" applyFont="1" applyFill="1" applyBorder="1" applyAlignment="1">
      <alignment horizontal="right"/>
    </xf>
    <xf numFmtId="0" fontId="7" fillId="2" borderId="1" xfId="11" applyFont="1" applyFill="1" applyBorder="1" applyAlignment="1">
      <alignment horizontal="right" vertical="top"/>
    </xf>
    <xf numFmtId="0" fontId="7" fillId="2" borderId="17" xfId="11" applyFont="1" applyFill="1" applyBorder="1" applyAlignment="1">
      <alignment horizontal="right" vertical="top"/>
    </xf>
    <xf numFmtId="0" fontId="14" fillId="2" borderId="15" xfId="8" applyFont="1" applyFill="1" applyBorder="1" applyAlignment="1">
      <alignment horizontal="center" vertical="top"/>
    </xf>
    <xf numFmtId="0" fontId="7" fillId="2" borderId="14" xfId="11" applyFont="1" applyFill="1" applyBorder="1" applyAlignment="1">
      <alignment wrapText="1"/>
    </xf>
    <xf numFmtId="4" fontId="7" fillId="0" borderId="21" xfId="11" applyNumberFormat="1" applyFont="1" applyBorder="1" applyAlignment="1">
      <alignment vertical="center"/>
    </xf>
    <xf numFmtId="0" fontId="21" fillId="2" borderId="21" xfId="11" applyFont="1" applyFill="1" applyBorder="1"/>
    <xf numFmtId="0" fontId="20" fillId="2" borderId="14" xfId="8" applyFont="1" applyFill="1" applyBorder="1" applyAlignment="1">
      <alignment horizontal="center"/>
    </xf>
    <xf numFmtId="0" fontId="21" fillId="0" borderId="14" xfId="11" applyFont="1" applyBorder="1" applyAlignment="1">
      <alignment wrapText="1"/>
    </xf>
    <xf numFmtId="0" fontId="21" fillId="2" borderId="21" xfId="11" quotePrefix="1" applyFont="1" applyFill="1" applyBorder="1" applyAlignment="1">
      <alignment horizontal="right" vertical="center"/>
    </xf>
    <xf numFmtId="0" fontId="21" fillId="0" borderId="14" xfId="11" quotePrefix="1" applyFont="1" applyBorder="1" applyAlignment="1">
      <alignment vertical="top" wrapText="1"/>
    </xf>
    <xf numFmtId="4" fontId="21" fillId="0" borderId="21" xfId="11" applyNumberFormat="1" applyFont="1" applyBorder="1" applyAlignment="1">
      <alignment horizontal="right" vertical="center"/>
    </xf>
    <xf numFmtId="0" fontId="21" fillId="2" borderId="14" xfId="11" applyFont="1" applyFill="1" applyBorder="1"/>
    <xf numFmtId="0" fontId="20" fillId="2" borderId="14" xfId="8" applyFont="1" applyFill="1" applyBorder="1" applyAlignment="1">
      <alignment horizontal="center" vertical="center" wrapText="1"/>
    </xf>
    <xf numFmtId="0" fontId="20" fillId="2" borderId="14" xfId="8" applyFont="1" applyFill="1" applyBorder="1" applyAlignment="1">
      <alignment horizontal="center" vertical="top" wrapText="1"/>
    </xf>
    <xf numFmtId="0" fontId="20" fillId="0" borderId="16" xfId="8" applyFont="1" applyFill="1" applyBorder="1" applyAlignment="1">
      <alignment horizontal="center" vertical="center"/>
    </xf>
    <xf numFmtId="0" fontId="20" fillId="0" borderId="0" xfId="11" applyFont="1" applyAlignment="1">
      <alignment vertical="center"/>
    </xf>
    <xf numFmtId="4" fontId="20" fillId="0" borderId="0" xfId="11" applyNumberFormat="1" applyFont="1" applyAlignment="1">
      <alignment vertical="center"/>
    </xf>
    <xf numFmtId="0" fontId="22" fillId="0" borderId="21" xfId="11" applyFont="1" applyBorder="1" applyAlignment="1">
      <alignment horizontal="center" vertical="center"/>
    </xf>
    <xf numFmtId="0" fontId="21" fillId="2" borderId="14" xfId="11" applyFont="1" applyFill="1" applyBorder="1" applyAlignment="1">
      <alignment vertical="center"/>
    </xf>
    <xf numFmtId="0" fontId="7" fillId="0" borderId="2" xfId="11" applyFont="1" applyBorder="1"/>
    <xf numFmtId="0" fontId="7" fillId="0" borderId="15" xfId="11" applyFont="1" applyBorder="1"/>
    <xf numFmtId="0" fontId="7" fillId="0" borderId="17" xfId="11" applyFont="1" applyBorder="1"/>
    <xf numFmtId="0" fontId="14" fillId="0" borderId="15" xfId="8" applyFont="1" applyFill="1" applyBorder="1" applyAlignment="1">
      <alignment horizontal="center" vertical="top"/>
    </xf>
    <xf numFmtId="0" fontId="7" fillId="0" borderId="25" xfId="11" applyFont="1" applyBorder="1" applyAlignment="1">
      <alignment vertical="center" wrapText="1"/>
    </xf>
    <xf numFmtId="4" fontId="7" fillId="0" borderId="13" xfId="11" applyNumberFormat="1" applyFont="1" applyBorder="1"/>
    <xf numFmtId="0" fontId="7" fillId="0" borderId="4" xfId="11" applyFont="1" applyBorder="1"/>
    <xf numFmtId="0" fontId="7" fillId="0" borderId="18" xfId="11" applyFont="1" applyBorder="1"/>
    <xf numFmtId="0" fontId="14" fillId="0" borderId="18" xfId="8" applyFont="1" applyFill="1" applyBorder="1" applyAlignment="1">
      <alignment horizontal="center" vertical="top"/>
    </xf>
    <xf numFmtId="0" fontId="7" fillId="0" borderId="26" xfId="11" applyFont="1" applyBorder="1" applyAlignment="1">
      <alignment horizontal="left" wrapText="1"/>
    </xf>
    <xf numFmtId="4" fontId="7" fillId="0" borderId="27" xfId="11" applyNumberFormat="1" applyFont="1" applyBorder="1"/>
    <xf numFmtId="0" fontId="28" fillId="0" borderId="0" xfId="11" applyFont="1"/>
    <xf numFmtId="0" fontId="14" fillId="0" borderId="0" xfId="8" applyFont="1" applyFill="1" applyBorder="1" applyAlignment="1">
      <alignment horizontal="center" vertical="top"/>
    </xf>
    <xf numFmtId="0" fontId="7" fillId="0" borderId="12" xfId="11" applyFont="1" applyBorder="1" applyAlignment="1">
      <alignment horizontal="left" vertical="center" wrapText="1"/>
    </xf>
    <xf numFmtId="4" fontId="7" fillId="0" borderId="11" xfId="11" applyNumberFormat="1" applyFont="1" applyBorder="1"/>
    <xf numFmtId="0" fontId="7" fillId="0" borderId="26" xfId="11" applyFont="1" applyBorder="1" applyAlignment="1">
      <alignment horizontal="left" vertical="center" wrapText="1"/>
    </xf>
    <xf numFmtId="0" fontId="7" fillId="0" borderId="6" xfId="11" applyFont="1" applyBorder="1"/>
    <xf numFmtId="0" fontId="7" fillId="0" borderId="22" xfId="11" applyFont="1" applyBorder="1"/>
    <xf numFmtId="0" fontId="7" fillId="0" borderId="20" xfId="11" applyFont="1" applyBorder="1"/>
    <xf numFmtId="0" fontId="14" fillId="0" borderId="22" xfId="8" applyFont="1" applyFill="1" applyBorder="1" applyAlignment="1">
      <alignment horizontal="center" vertical="top"/>
    </xf>
    <xf numFmtId="0" fontId="7" fillId="0" borderId="6" xfId="11" applyFont="1" applyBorder="1" applyAlignment="1">
      <alignment horizontal="left" wrapText="1"/>
    </xf>
    <xf numFmtId="4" fontId="7" fillId="0" borderId="5" xfId="11" applyNumberFormat="1" applyFont="1" applyBorder="1"/>
    <xf numFmtId="0" fontId="7" fillId="0" borderId="25" xfId="11" applyFont="1" applyBorder="1" applyAlignment="1">
      <alignment horizontal="left" vertical="center" wrapText="1"/>
    </xf>
    <xf numFmtId="0" fontId="7" fillId="0" borderId="26" xfId="11" applyFont="1" applyBorder="1" applyAlignment="1">
      <alignment vertical="center" wrapText="1"/>
    </xf>
    <xf numFmtId="0" fontId="7" fillId="0" borderId="26" xfId="11" applyFont="1" applyBorder="1"/>
    <xf numFmtId="0" fontId="7" fillId="0" borderId="6" xfId="11" applyFont="1" applyBorder="1" applyAlignment="1">
      <alignment vertical="center" wrapText="1"/>
    </xf>
    <xf numFmtId="0" fontId="14" fillId="0" borderId="1" xfId="8" applyFont="1" applyFill="1" applyBorder="1" applyAlignment="1">
      <alignment horizontal="center" vertical="top"/>
    </xf>
    <xf numFmtId="0" fontId="7" fillId="2" borderId="28" xfId="11" applyFont="1" applyFill="1" applyBorder="1" applyAlignment="1">
      <alignment vertical="center" wrapText="1"/>
    </xf>
    <xf numFmtId="4" fontId="7" fillId="0" borderId="29" xfId="11" applyNumberFormat="1" applyFont="1" applyBorder="1"/>
    <xf numFmtId="0" fontId="20" fillId="2" borderId="21" xfId="8" applyFont="1" applyFill="1" applyBorder="1" applyAlignment="1">
      <alignment horizontal="center"/>
    </xf>
    <xf numFmtId="0" fontId="21" fillId="2" borderId="16" xfId="11" applyFont="1" applyFill="1" applyBorder="1"/>
    <xf numFmtId="0" fontId="7" fillId="0" borderId="14" xfId="11" applyFont="1" applyBorder="1"/>
    <xf numFmtId="0" fontId="7" fillId="0" borderId="16" xfId="11" applyFont="1" applyBorder="1"/>
    <xf numFmtId="0" fontId="7" fillId="0" borderId="19" xfId="11" applyFont="1" applyBorder="1"/>
    <xf numFmtId="0" fontId="14" fillId="0" borderId="21" xfId="8" applyFont="1" applyFill="1" applyBorder="1" applyAlignment="1">
      <alignment horizontal="center" vertical="top"/>
    </xf>
    <xf numFmtId="0" fontId="7" fillId="2" borderId="16" xfId="11" applyFont="1" applyFill="1" applyBorder="1" applyAlignment="1">
      <alignment horizontal="left" vertical="center" wrapText="1"/>
    </xf>
    <xf numFmtId="4" fontId="7" fillId="0" borderId="21" xfId="11" applyNumberFormat="1" applyFont="1" applyBorder="1"/>
    <xf numFmtId="0" fontId="7" fillId="0" borderId="24" xfId="11" applyFont="1" applyBorder="1"/>
    <xf numFmtId="0" fontId="7" fillId="0" borderId="30" xfId="11" applyFont="1" applyBorder="1"/>
    <xf numFmtId="0" fontId="7" fillId="0" borderId="31" xfId="11" applyFont="1" applyBorder="1"/>
    <xf numFmtId="0" fontId="14" fillId="0" borderId="30" xfId="8" applyFont="1" applyFill="1" applyBorder="1" applyAlignment="1">
      <alignment horizontal="center" vertical="top"/>
    </xf>
    <xf numFmtId="0" fontId="13" fillId="0" borderId="25" xfId="11" applyFont="1" applyBorder="1"/>
    <xf numFmtId="0" fontId="14" fillId="0" borderId="0" xfId="8" quotePrefix="1" applyFont="1" applyFill="1" applyBorder="1" applyAlignment="1">
      <alignment horizontal="center" vertical="top"/>
    </xf>
    <xf numFmtId="0" fontId="13" fillId="0" borderId="12" xfId="11" applyFont="1" applyBorder="1"/>
    <xf numFmtId="0" fontId="13" fillId="0" borderId="26" xfId="11" applyFont="1" applyBorder="1"/>
    <xf numFmtId="0" fontId="14" fillId="0" borderId="18" xfId="8" quotePrefix="1" applyFont="1" applyFill="1" applyBorder="1" applyAlignment="1">
      <alignment horizontal="center" vertical="top"/>
    </xf>
    <xf numFmtId="0" fontId="7" fillId="0" borderId="12" xfId="11" applyFont="1" applyBorder="1"/>
    <xf numFmtId="0" fontId="21" fillId="0" borderId="21" xfId="11" applyFont="1" applyBorder="1" applyAlignment="1">
      <alignment vertical="center"/>
    </xf>
    <xf numFmtId="0" fontId="20" fillId="0" borderId="14" xfId="8" applyFont="1" applyFill="1" applyBorder="1" applyAlignment="1">
      <alignment horizontal="center" vertical="center" wrapText="1"/>
    </xf>
    <xf numFmtId="0" fontId="7" fillId="2" borderId="12" xfId="11" applyFont="1" applyFill="1" applyBorder="1" applyAlignment="1">
      <alignment horizontal="left" wrapText="1"/>
    </xf>
    <xf numFmtId="0" fontId="7" fillId="2" borderId="6" xfId="11" applyFont="1" applyFill="1" applyBorder="1" applyAlignment="1">
      <alignment horizontal="left" wrapText="1"/>
    </xf>
    <xf numFmtId="0" fontId="7" fillId="0" borderId="26" xfId="11" applyFont="1" applyBorder="1" applyAlignment="1">
      <alignment wrapText="1"/>
    </xf>
    <xf numFmtId="0" fontId="7" fillId="0" borderId="12" xfId="11" applyFont="1" applyBorder="1" applyAlignment="1">
      <alignment vertical="center" wrapText="1"/>
    </xf>
    <xf numFmtId="0" fontId="7" fillId="2" borderId="12" xfId="11" applyFont="1" applyFill="1" applyBorder="1" applyAlignment="1">
      <alignment horizontal="left" vertical="center" wrapText="1"/>
    </xf>
    <xf numFmtId="0" fontId="7" fillId="2" borderId="6" xfId="11" applyFont="1" applyFill="1" applyBorder="1" applyAlignment="1">
      <alignment horizontal="left" vertical="center" wrapText="1"/>
    </xf>
    <xf numFmtId="0" fontId="21" fillId="0" borderId="21" xfId="11" applyFont="1" applyBorder="1"/>
    <xf numFmtId="0" fontId="20" fillId="0" borderId="21" xfId="8" applyFont="1" applyFill="1" applyBorder="1" applyAlignment="1">
      <alignment horizontal="center" vertical="top"/>
    </xf>
    <xf numFmtId="0" fontId="14" fillId="0" borderId="30" xfId="8" quotePrefix="1" applyFont="1" applyFill="1" applyBorder="1" applyAlignment="1">
      <alignment horizontal="center" vertical="top"/>
    </xf>
    <xf numFmtId="0" fontId="13" fillId="2" borderId="25" xfId="11" applyFont="1" applyFill="1" applyBorder="1"/>
    <xf numFmtId="0" fontId="14" fillId="0" borderId="22" xfId="8" quotePrefix="1" applyFont="1" applyFill="1" applyBorder="1" applyAlignment="1">
      <alignment horizontal="center" vertical="top"/>
    </xf>
    <xf numFmtId="0" fontId="7" fillId="2" borderId="6" xfId="11" applyFont="1" applyFill="1" applyBorder="1" applyAlignment="1">
      <alignment vertical="center" wrapText="1"/>
    </xf>
    <xf numFmtId="0" fontId="7" fillId="0" borderId="12" xfId="11" applyFont="1" applyBorder="1" applyAlignment="1">
      <alignment horizontal="left" wrapText="1"/>
    </xf>
    <xf numFmtId="0" fontId="7" fillId="0" borderId="32" xfId="11" applyFont="1" applyBorder="1" applyAlignment="1">
      <alignment vertical="center" wrapText="1"/>
    </xf>
    <xf numFmtId="4" fontId="7" fillId="0" borderId="33" xfId="11" applyNumberFormat="1" applyFont="1" applyBorder="1"/>
    <xf numFmtId="0" fontId="7" fillId="0" borderId="11" xfId="11" applyFont="1" applyBorder="1" applyAlignment="1">
      <alignment horizontal="left" vertical="center" wrapText="1"/>
    </xf>
    <xf numFmtId="0" fontId="21" fillId="0" borderId="5" xfId="11" applyFont="1" applyBorder="1"/>
    <xf numFmtId="0" fontId="20" fillId="0" borderId="21" xfId="8" applyFont="1" applyFill="1" applyBorder="1" applyAlignment="1">
      <alignment horizontal="center"/>
    </xf>
    <xf numFmtId="0" fontId="21" fillId="2" borderId="22" xfId="11" applyFont="1" applyFill="1" applyBorder="1"/>
    <xf numFmtId="0" fontId="14" fillId="0" borderId="5" xfId="8" applyFont="1" applyFill="1" applyBorder="1" applyAlignment="1">
      <alignment horizontal="center" vertical="top"/>
    </xf>
    <xf numFmtId="0" fontId="7" fillId="2" borderId="22" xfId="11" applyFont="1" applyFill="1" applyBorder="1"/>
    <xf numFmtId="0" fontId="21" fillId="0" borderId="21" xfId="12" applyFont="1" applyBorder="1"/>
    <xf numFmtId="0" fontId="21" fillId="2" borderId="16" xfId="12" applyFont="1" applyFill="1" applyBorder="1"/>
    <xf numFmtId="0" fontId="7" fillId="2" borderId="16" xfId="11" applyFont="1" applyFill="1" applyBorder="1" applyAlignment="1">
      <alignment vertical="top" wrapText="1"/>
    </xf>
    <xf numFmtId="0" fontId="7" fillId="0" borderId="27" xfId="11" applyFont="1" applyBorder="1" applyAlignment="1">
      <alignment vertical="center" wrapText="1"/>
    </xf>
    <xf numFmtId="0" fontId="14" fillId="0" borderId="3" xfId="8" applyFont="1" applyFill="1" applyBorder="1" applyAlignment="1">
      <alignment horizontal="center" vertical="top"/>
    </xf>
    <xf numFmtId="0" fontId="7" fillId="0" borderId="34" xfId="11" applyFont="1" applyBorder="1" applyAlignment="1">
      <alignment vertical="center" wrapText="1"/>
    </xf>
    <xf numFmtId="0" fontId="21" fillId="0" borderId="5" xfId="11" applyFont="1" applyBorder="1" applyAlignment="1">
      <alignment vertical="center"/>
    </xf>
    <xf numFmtId="0" fontId="20" fillId="0" borderId="21" xfId="8" applyFont="1" applyFill="1" applyBorder="1" applyAlignment="1">
      <alignment horizontal="center" vertical="center"/>
    </xf>
    <xf numFmtId="0" fontId="21" fillId="2" borderId="14" xfId="11" applyFont="1" applyFill="1" applyBorder="1" applyAlignment="1">
      <alignment horizontal="left" vertical="top" wrapText="1"/>
    </xf>
    <xf numFmtId="0" fontId="7" fillId="2" borderId="35" xfId="11" applyFont="1" applyFill="1" applyBorder="1" applyAlignment="1">
      <alignment vertical="top" wrapText="1"/>
    </xf>
    <xf numFmtId="4" fontId="7" fillId="2" borderId="21" xfId="11" applyNumberFormat="1" applyFont="1" applyFill="1" applyBorder="1"/>
    <xf numFmtId="0" fontId="22" fillId="0" borderId="14" xfId="11" applyFont="1" applyBorder="1" applyAlignment="1">
      <alignment horizontal="center" vertical="center"/>
    </xf>
    <xf numFmtId="0" fontId="22" fillId="0" borderId="16" xfId="11" applyFont="1" applyBorder="1" applyAlignment="1">
      <alignment horizontal="center" vertical="center"/>
    </xf>
    <xf numFmtId="4" fontId="29" fillId="0" borderId="21" xfId="11" applyNumberFormat="1" applyFont="1" applyBorder="1" applyAlignment="1">
      <alignment vertical="center"/>
    </xf>
    <xf numFmtId="0" fontId="29" fillId="0" borderId="14" xfId="11" applyFont="1" applyBorder="1" applyAlignment="1">
      <alignment horizontal="left" vertical="center"/>
    </xf>
    <xf numFmtId="0" fontId="29" fillId="0" borderId="16" xfId="11" applyFont="1" applyBorder="1" applyAlignment="1">
      <alignment horizontal="left" vertical="center"/>
    </xf>
    <xf numFmtId="0" fontId="29" fillId="0" borderId="19" xfId="11" applyFont="1" applyBorder="1" applyAlignment="1">
      <alignment horizontal="left" vertical="center"/>
    </xf>
    <xf numFmtId="0" fontId="26" fillId="0" borderId="14" xfId="11" applyFont="1" applyBorder="1" applyAlignment="1">
      <alignment horizontal="center" vertical="center"/>
    </xf>
    <xf numFmtId="0" fontId="26" fillId="0" borderId="16" xfId="11" applyFont="1" applyBorder="1" applyAlignment="1">
      <alignment horizontal="center" vertical="center"/>
    </xf>
    <xf numFmtId="4" fontId="26" fillId="0" borderId="21" xfId="11" applyNumberFormat="1" applyFont="1" applyBorder="1" applyAlignment="1">
      <alignment vertical="center"/>
    </xf>
    <xf numFmtId="0" fontId="26" fillId="0" borderId="14" xfId="11" applyFont="1" applyBorder="1" applyAlignment="1">
      <alignment horizontal="center"/>
    </xf>
    <xf numFmtId="0" fontId="26" fillId="0" borderId="16" xfId="11" applyFont="1" applyBorder="1" applyAlignment="1">
      <alignment horizontal="center"/>
    </xf>
    <xf numFmtId="4" fontId="26" fillId="0" borderId="21" xfId="11" applyNumberFormat="1" applyFont="1" applyBorder="1"/>
    <xf numFmtId="0" fontId="26" fillId="0" borderId="0" xfId="11" applyFont="1" applyAlignment="1">
      <alignment vertical="center"/>
    </xf>
    <xf numFmtId="0" fontId="1" fillId="0" borderId="0" xfId="9" applyFont="1"/>
    <xf numFmtId="0" fontId="1" fillId="0" borderId="0" xfId="9" applyFont="1" applyAlignment="1">
      <alignment horizontal="centerContinuous"/>
    </xf>
    <xf numFmtId="0" fontId="13" fillId="0" borderId="12" xfId="9" applyFont="1" applyBorder="1"/>
    <xf numFmtId="4" fontId="13" fillId="0" borderId="11" xfId="9" applyNumberFormat="1" applyFont="1" applyBorder="1"/>
    <xf numFmtId="4" fontId="13" fillId="0" borderId="11" xfId="9" applyNumberFormat="1" applyFont="1" applyBorder="1" applyAlignment="1">
      <alignment horizontal="right"/>
    </xf>
    <xf numFmtId="4" fontId="7" fillId="0" borderId="11" xfId="9" applyNumberFormat="1" applyFont="1" applyBorder="1"/>
    <xf numFmtId="0" fontId="13" fillId="0" borderId="11" xfId="9" applyFont="1" applyBorder="1"/>
    <xf numFmtId="3" fontId="13" fillId="0" borderId="25" xfId="9" applyNumberFormat="1" applyFont="1" applyBorder="1"/>
    <xf numFmtId="4" fontId="13" fillId="0" borderId="13" xfId="9" applyNumberFormat="1" applyFont="1" applyBorder="1"/>
    <xf numFmtId="4" fontId="13" fillId="0" borderId="13" xfId="9" applyNumberFormat="1" applyFont="1" applyBorder="1" applyAlignment="1">
      <alignment horizontal="right"/>
    </xf>
    <xf numFmtId="0" fontId="13" fillId="0" borderId="11" xfId="9" applyFont="1" applyBorder="1" applyAlignment="1">
      <alignment wrapText="1"/>
    </xf>
  </cellXfs>
  <cellStyles count="13">
    <cellStyle name="Dziesiętny 2" xfId="3" xr:uid="{BFCEA198-B5A6-4EF1-8723-5E8521CAD3DC}"/>
    <cellStyle name="Dziesiętny 3" xfId="7" xr:uid="{5914E57D-FAFB-47F4-B1C6-A4CCC4C94756}"/>
    <cellStyle name="Dziesiętny 4" xfId="10" xr:uid="{6B646795-41F4-43F7-9ED8-902FD6E9B809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2" xr:uid="{8C32C199-C7E0-440C-ADB2-0B4E01335E37}"/>
    <cellStyle name="Normalny 4" xfId="6" xr:uid="{6EEA8451-D401-408C-96E1-16FA6F83587D}"/>
    <cellStyle name="Normalny 5" xfId="9" xr:uid="{4662CB1C-7A73-43AF-983F-91B3AC84EEAC}"/>
    <cellStyle name="Normalny 6" xfId="11" xr:uid="{2071CFA7-1231-45C3-811C-4E8E1355DDDC}"/>
    <cellStyle name="Zły" xfId="8" builtinId="27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A896-A5F4-4A2C-AE6F-CB441093B54B}">
  <sheetPr>
    <tabColor rgb="FFFF3399"/>
  </sheetPr>
  <dimension ref="A1:H265"/>
  <sheetViews>
    <sheetView tabSelected="1" zoomScale="150" zoomScaleNormal="150" workbookViewId="0"/>
  </sheetViews>
  <sheetFormatPr defaultRowHeight="15" x14ac:dyDescent="0.25"/>
  <cols>
    <col min="1" max="1" width="3.5703125" style="231" customWidth="1"/>
    <col min="2" max="2" width="6" style="231" customWidth="1"/>
    <col min="3" max="3" width="4.85546875" style="231" customWidth="1"/>
    <col min="4" max="4" width="39.140625" style="231" customWidth="1"/>
    <col min="5" max="5" width="13" style="231" customWidth="1"/>
    <col min="6" max="6" width="10.5703125" style="231" customWidth="1"/>
    <col min="7" max="7" width="10.85546875" style="231" customWidth="1"/>
    <col min="8" max="8" width="12.7109375" style="231" customWidth="1"/>
    <col min="9" max="9" width="10.28515625" style="231" customWidth="1"/>
    <col min="10" max="16384" width="9.140625" style="231"/>
  </cols>
  <sheetData>
    <row r="1" spans="1:8" ht="12.75" customHeight="1" x14ac:dyDescent="0.25">
      <c r="A1" s="4"/>
      <c r="B1" s="4"/>
      <c r="C1" s="5"/>
      <c r="D1" s="6"/>
      <c r="E1" s="6"/>
      <c r="F1" s="6" t="s">
        <v>0</v>
      </c>
      <c r="G1" s="6"/>
      <c r="H1" s="4"/>
    </row>
    <row r="2" spans="1:8" ht="12.75" customHeight="1" x14ac:dyDescent="0.25">
      <c r="A2" s="4"/>
      <c r="B2" s="4"/>
      <c r="C2" s="5"/>
      <c r="D2" s="6"/>
      <c r="E2" s="6"/>
      <c r="F2" s="6" t="s">
        <v>154</v>
      </c>
      <c r="G2" s="6"/>
      <c r="H2" s="4"/>
    </row>
    <row r="3" spans="1:8" ht="12.75" customHeight="1" x14ac:dyDescent="0.25">
      <c r="A3" s="4"/>
      <c r="B3" s="4"/>
      <c r="C3" s="5"/>
      <c r="D3" s="6"/>
      <c r="E3" s="6"/>
      <c r="F3" s="4" t="s">
        <v>1</v>
      </c>
      <c r="G3" s="4"/>
      <c r="H3" s="4"/>
    </row>
    <row r="4" spans="1:8" ht="12.75" customHeight="1" x14ac:dyDescent="0.25">
      <c r="A4" s="4"/>
      <c r="B4" s="4"/>
      <c r="C4" s="5"/>
      <c r="D4" s="6"/>
      <c r="E4" s="6"/>
      <c r="F4" s="6" t="s">
        <v>155</v>
      </c>
      <c r="G4" s="6"/>
      <c r="H4" s="4"/>
    </row>
    <row r="5" spans="1:8" ht="34.5" customHeight="1" x14ac:dyDescent="0.25">
      <c r="A5" s="7" t="s">
        <v>32</v>
      </c>
      <c r="B5" s="232"/>
      <c r="C5" s="8"/>
      <c r="D5" s="8"/>
      <c r="E5" s="232"/>
      <c r="F5" s="232"/>
      <c r="G5" s="9"/>
      <c r="H5" s="232"/>
    </row>
    <row r="6" spans="1:8" ht="20.25" customHeight="1" x14ac:dyDescent="0.25">
      <c r="A6" s="4"/>
      <c r="B6" s="4"/>
      <c r="C6" s="5"/>
      <c r="D6" s="5"/>
      <c r="E6" s="10"/>
      <c r="F6" s="4"/>
      <c r="G6" s="11"/>
      <c r="H6" s="12" t="s">
        <v>2</v>
      </c>
    </row>
    <row r="7" spans="1:8" s="19" customFormat="1" ht="11.25" x14ac:dyDescent="0.2">
      <c r="A7" s="13"/>
      <c r="B7" s="13"/>
      <c r="C7" s="14"/>
      <c r="D7" s="15"/>
      <c r="E7" s="16" t="s">
        <v>3</v>
      </c>
      <c r="F7" s="17"/>
      <c r="G7" s="18"/>
      <c r="H7" s="16" t="s">
        <v>3</v>
      </c>
    </row>
    <row r="8" spans="1:8" s="19" customFormat="1" ht="11.25" x14ac:dyDescent="0.2">
      <c r="A8" s="20" t="s">
        <v>4</v>
      </c>
      <c r="B8" s="20" t="s">
        <v>5</v>
      </c>
      <c r="C8" s="21" t="s">
        <v>6</v>
      </c>
      <c r="D8" s="22" t="s">
        <v>7</v>
      </c>
      <c r="E8" s="20" t="s">
        <v>8</v>
      </c>
      <c r="F8" s="23" t="s">
        <v>9</v>
      </c>
      <c r="G8" s="20" t="s">
        <v>10</v>
      </c>
      <c r="H8" s="20" t="s">
        <v>11</v>
      </c>
    </row>
    <row r="9" spans="1:8" s="19" customFormat="1" ht="4.5" customHeight="1" x14ac:dyDescent="0.2">
      <c r="A9" s="24"/>
      <c r="B9" s="24"/>
      <c r="C9" s="25"/>
      <c r="D9" s="26"/>
      <c r="E9" s="24"/>
      <c r="F9" s="27"/>
      <c r="G9" s="27"/>
      <c r="H9" s="24"/>
    </row>
    <row r="10" spans="1:8" s="19" customFormat="1" ht="17.25" customHeight="1" thickBot="1" x14ac:dyDescent="0.25">
      <c r="A10" s="28"/>
      <c r="B10" s="28"/>
      <c r="C10" s="29"/>
      <c r="D10" s="30" t="s">
        <v>12</v>
      </c>
      <c r="E10" s="31">
        <v>1158811118.72</v>
      </c>
      <c r="F10" s="31">
        <f>SUM(F11)</f>
        <v>42824.39</v>
      </c>
      <c r="G10" s="31">
        <f>SUM(G11)</f>
        <v>0</v>
      </c>
      <c r="H10" s="31">
        <f t="shared" ref="H10:H15" si="0">SUM(E10+F10-G10)</f>
        <v>1158853943.1100001</v>
      </c>
    </row>
    <row r="11" spans="1:8" s="19" customFormat="1" ht="17.25" customHeight="1" thickBot="1" x14ac:dyDescent="0.25">
      <c r="A11" s="28"/>
      <c r="B11" s="28"/>
      <c r="C11" s="29"/>
      <c r="D11" s="32" t="s">
        <v>33</v>
      </c>
      <c r="E11" s="33">
        <v>1082975970.72</v>
      </c>
      <c r="F11" s="33">
        <f>SUM(F12,F16)</f>
        <v>42824.39</v>
      </c>
      <c r="G11" s="33">
        <f>SUM(G12,G16)</f>
        <v>0</v>
      </c>
      <c r="H11" s="33">
        <f t="shared" si="0"/>
        <v>1083018795.1100001</v>
      </c>
    </row>
    <row r="12" spans="1:8" s="19" customFormat="1" ht="18" customHeight="1" thickTop="1" thickBot="1" x14ac:dyDescent="0.25">
      <c r="A12" s="34" t="s">
        <v>34</v>
      </c>
      <c r="B12" s="35"/>
      <c r="C12" s="34"/>
      <c r="D12" s="36" t="s">
        <v>35</v>
      </c>
      <c r="E12" s="33">
        <v>22800201.510000002</v>
      </c>
      <c r="F12" s="37">
        <f>SUM(F13)</f>
        <v>40162.83</v>
      </c>
      <c r="G12" s="37">
        <f t="shared" ref="G12:G13" si="1">SUM(G13)</f>
        <v>0</v>
      </c>
      <c r="H12" s="33">
        <f t="shared" si="0"/>
        <v>22840364.34</v>
      </c>
    </row>
    <row r="13" spans="1:8" s="19" customFormat="1" ht="12" customHeight="1" thickTop="1" x14ac:dyDescent="0.2">
      <c r="A13" s="38"/>
      <c r="B13" s="39">
        <v>85219</v>
      </c>
      <c r="C13" s="40"/>
      <c r="D13" s="41" t="s">
        <v>36</v>
      </c>
      <c r="E13" s="42">
        <v>1524627</v>
      </c>
      <c r="F13" s="43">
        <f>SUM(F14)</f>
        <v>40162.83</v>
      </c>
      <c r="G13" s="43">
        <f t="shared" si="1"/>
        <v>0</v>
      </c>
      <c r="H13" s="42">
        <f t="shared" si="0"/>
        <v>1564789.83</v>
      </c>
    </row>
    <row r="14" spans="1:8" s="19" customFormat="1" ht="12" customHeight="1" x14ac:dyDescent="0.2">
      <c r="A14" s="28"/>
      <c r="B14" s="44"/>
      <c r="C14" s="29"/>
      <c r="D14" s="233" t="s">
        <v>37</v>
      </c>
      <c r="E14" s="234">
        <v>0</v>
      </c>
      <c r="F14" s="235">
        <f>SUM(F15:F15)</f>
        <v>40162.83</v>
      </c>
      <c r="G14" s="235">
        <f>SUM(G15:G15)</f>
        <v>0</v>
      </c>
      <c r="H14" s="234">
        <f t="shared" si="0"/>
        <v>40162.83</v>
      </c>
    </row>
    <row r="15" spans="1:8" s="19" customFormat="1" ht="45.75" customHeight="1" x14ac:dyDescent="0.2">
      <c r="A15" s="28"/>
      <c r="B15" s="44"/>
      <c r="C15" s="45" t="s">
        <v>38</v>
      </c>
      <c r="D15" s="46" t="s">
        <v>39</v>
      </c>
      <c r="E15" s="47">
        <v>0</v>
      </c>
      <c r="F15" s="47">
        <v>40162.83</v>
      </c>
      <c r="G15" s="48"/>
      <c r="H15" s="47">
        <f t="shared" si="0"/>
        <v>40162.83</v>
      </c>
    </row>
    <row r="16" spans="1:8" s="19" customFormat="1" ht="12" customHeight="1" thickBot="1" x14ac:dyDescent="0.25">
      <c r="A16" s="35">
        <v>855</v>
      </c>
      <c r="B16" s="35"/>
      <c r="C16" s="34"/>
      <c r="D16" s="36" t="s">
        <v>22</v>
      </c>
      <c r="E16" s="37">
        <v>10277078.17</v>
      </c>
      <c r="F16" s="37">
        <f>SUM(F17)</f>
        <v>2661.56</v>
      </c>
      <c r="G16" s="37">
        <f>SUM(G17)</f>
        <v>0</v>
      </c>
      <c r="H16" s="37">
        <f>SUM(E16+F16-G16)</f>
        <v>10279739.73</v>
      </c>
    </row>
    <row r="17" spans="1:8" s="19" customFormat="1" ht="12" customHeight="1" thickTop="1" x14ac:dyDescent="0.2">
      <c r="A17" s="35"/>
      <c r="B17" s="49">
        <v>85510</v>
      </c>
      <c r="C17" s="29"/>
      <c r="D17" s="50" t="s">
        <v>23</v>
      </c>
      <c r="E17" s="43">
        <v>167633</v>
      </c>
      <c r="F17" s="43">
        <f>SUM(F18)</f>
        <v>2661.56</v>
      </c>
      <c r="G17" s="43">
        <f>SUM(G18)</f>
        <v>0</v>
      </c>
      <c r="H17" s="42">
        <f t="shared" ref="H17:H21" si="2">SUM(E17+F17-G17)</f>
        <v>170294.56</v>
      </c>
    </row>
    <row r="18" spans="1:8" s="19" customFormat="1" ht="12" customHeight="1" x14ac:dyDescent="0.2">
      <c r="A18" s="51"/>
      <c r="B18" s="52"/>
      <c r="C18" s="67"/>
      <c r="D18" s="233" t="s">
        <v>37</v>
      </c>
      <c r="E18" s="234">
        <v>0</v>
      </c>
      <c r="F18" s="235">
        <f>SUM(F19:F19)</f>
        <v>2661.56</v>
      </c>
      <c r="G18" s="235">
        <f>SUM(G19:G19)</f>
        <v>0</v>
      </c>
      <c r="H18" s="234">
        <f t="shared" si="2"/>
        <v>2661.56</v>
      </c>
    </row>
    <row r="19" spans="1:8" s="19" customFormat="1" ht="45.75" customHeight="1" x14ac:dyDescent="0.2">
      <c r="A19" s="51"/>
      <c r="B19" s="52"/>
      <c r="C19" s="45" t="s">
        <v>38</v>
      </c>
      <c r="D19" s="46" t="s">
        <v>39</v>
      </c>
      <c r="E19" s="47">
        <v>0</v>
      </c>
      <c r="F19" s="47">
        <v>2661.56</v>
      </c>
      <c r="G19" s="48"/>
      <c r="H19" s="47">
        <f t="shared" si="2"/>
        <v>2661.56</v>
      </c>
    </row>
    <row r="20" spans="1:8" s="19" customFormat="1" ht="20.25" customHeight="1" thickBot="1" x14ac:dyDescent="0.25">
      <c r="A20" s="52"/>
      <c r="B20" s="52"/>
      <c r="C20" s="29"/>
      <c r="D20" s="30" t="s">
        <v>13</v>
      </c>
      <c r="E20" s="31">
        <v>1331078422.5800002</v>
      </c>
      <c r="F20" s="31">
        <f>SUM(F21)</f>
        <v>143416.78</v>
      </c>
      <c r="G20" s="31">
        <f>SUM(G21)</f>
        <v>100592.39</v>
      </c>
      <c r="H20" s="31">
        <f t="shared" si="2"/>
        <v>1331121246.97</v>
      </c>
    </row>
    <row r="21" spans="1:8" s="19" customFormat="1" ht="17.25" customHeight="1" thickBot="1" x14ac:dyDescent="0.25">
      <c r="A21" s="52"/>
      <c r="B21" s="52"/>
      <c r="C21" s="29"/>
      <c r="D21" s="32" t="s">
        <v>14</v>
      </c>
      <c r="E21" s="33">
        <v>1255243274.5800002</v>
      </c>
      <c r="F21" s="33">
        <f>SUM(F22,F30,F36)</f>
        <v>143416.78</v>
      </c>
      <c r="G21" s="33">
        <f>SUM(G22,G30,G36)</f>
        <v>100592.39</v>
      </c>
      <c r="H21" s="33">
        <f t="shared" si="2"/>
        <v>1255286098.97</v>
      </c>
    </row>
    <row r="22" spans="1:8" s="19" customFormat="1" ht="18.75" customHeight="1" thickTop="1" thickBot="1" x14ac:dyDescent="0.25">
      <c r="A22" s="34" t="s">
        <v>34</v>
      </c>
      <c r="B22" s="35"/>
      <c r="C22" s="34"/>
      <c r="D22" s="36" t="s">
        <v>35</v>
      </c>
      <c r="E22" s="3">
        <v>85232159.930000007</v>
      </c>
      <c r="F22" s="37">
        <f>SUM(F23,F27)</f>
        <v>40249.480000000003</v>
      </c>
      <c r="G22" s="37">
        <f>SUM(G23,G27)</f>
        <v>86.65</v>
      </c>
      <c r="H22" s="33">
        <f>SUM(E22+F22-G22)</f>
        <v>85272322.760000005</v>
      </c>
    </row>
    <row r="23" spans="1:8" s="19" customFormat="1" ht="12" customHeight="1" thickTop="1" x14ac:dyDescent="0.2">
      <c r="A23" s="38"/>
      <c r="B23" s="39">
        <v>85219</v>
      </c>
      <c r="C23" s="40"/>
      <c r="D23" s="41" t="s">
        <v>36</v>
      </c>
      <c r="E23" s="42">
        <v>18741780.539999999</v>
      </c>
      <c r="F23" s="42">
        <f>SUM(F24)</f>
        <v>40249.480000000003</v>
      </c>
      <c r="G23" s="42">
        <f>SUM(G24)</f>
        <v>0</v>
      </c>
      <c r="H23" s="42">
        <f t="shared" ref="H23:H29" si="3">SUM(E23+F23-G23)</f>
        <v>18782030.02</v>
      </c>
    </row>
    <row r="24" spans="1:8" s="19" customFormat="1" ht="11.25" x14ac:dyDescent="0.2">
      <c r="A24" s="28"/>
      <c r="B24" s="44"/>
      <c r="C24" s="29"/>
      <c r="D24" s="233" t="s">
        <v>37</v>
      </c>
      <c r="E24" s="234">
        <v>0</v>
      </c>
      <c r="F24" s="236">
        <f>SUM(F25:F26)</f>
        <v>40249.480000000003</v>
      </c>
      <c r="G24" s="236">
        <f>SUM(G25:G26)</f>
        <v>0</v>
      </c>
      <c r="H24" s="236">
        <f t="shared" si="3"/>
        <v>40249.480000000003</v>
      </c>
    </row>
    <row r="25" spans="1:8" s="19" customFormat="1" ht="46.5" customHeight="1" x14ac:dyDescent="0.2">
      <c r="A25" s="35"/>
      <c r="B25" s="35"/>
      <c r="C25" s="53" t="s">
        <v>38</v>
      </c>
      <c r="D25" s="54" t="s">
        <v>40</v>
      </c>
      <c r="E25" s="48">
        <v>0</v>
      </c>
      <c r="F25" s="48">
        <v>40162.83</v>
      </c>
      <c r="G25" s="48"/>
      <c r="H25" s="48">
        <f t="shared" si="3"/>
        <v>40162.83</v>
      </c>
    </row>
    <row r="26" spans="1:8" s="19" customFormat="1" ht="45.75" customHeight="1" x14ac:dyDescent="0.2">
      <c r="A26" s="35"/>
      <c r="B26" s="35"/>
      <c r="C26" s="45" t="s">
        <v>41</v>
      </c>
      <c r="D26" s="46" t="s">
        <v>30</v>
      </c>
      <c r="E26" s="48">
        <v>0</v>
      </c>
      <c r="F26" s="48">
        <v>86.65</v>
      </c>
      <c r="G26" s="48"/>
      <c r="H26" s="48">
        <f t="shared" si="3"/>
        <v>86.65</v>
      </c>
    </row>
    <row r="27" spans="1:8" s="19" customFormat="1" ht="12" customHeight="1" x14ac:dyDescent="0.2">
      <c r="A27" s="35"/>
      <c r="B27" s="55" t="s">
        <v>42</v>
      </c>
      <c r="C27" s="1"/>
      <c r="D27" s="2" t="s">
        <v>43</v>
      </c>
      <c r="E27" s="42">
        <v>9183600</v>
      </c>
      <c r="F27" s="42">
        <f>SUM(F28)</f>
        <v>0</v>
      </c>
      <c r="G27" s="42">
        <f>SUM(G28)</f>
        <v>86.65</v>
      </c>
      <c r="H27" s="42">
        <f t="shared" si="3"/>
        <v>9183513.3499999996</v>
      </c>
    </row>
    <row r="28" spans="1:8" s="19" customFormat="1" ht="12" customHeight="1" x14ac:dyDescent="0.2">
      <c r="A28" s="35"/>
      <c r="B28" s="44"/>
      <c r="C28" s="29"/>
      <c r="D28" s="233" t="s">
        <v>37</v>
      </c>
      <c r="E28" s="234">
        <v>9183600</v>
      </c>
      <c r="F28" s="236">
        <f>SUM(F29)</f>
        <v>0</v>
      </c>
      <c r="G28" s="236">
        <f>SUM(G29)</f>
        <v>86.65</v>
      </c>
      <c r="H28" s="236">
        <f t="shared" si="3"/>
        <v>9183513.3499999996</v>
      </c>
    </row>
    <row r="29" spans="1:8" s="19" customFormat="1" ht="54" customHeight="1" x14ac:dyDescent="0.2">
      <c r="A29" s="35"/>
      <c r="B29" s="44"/>
      <c r="C29" s="53" t="s">
        <v>20</v>
      </c>
      <c r="D29" s="56" t="s">
        <v>21</v>
      </c>
      <c r="E29" s="57">
        <v>9183600</v>
      </c>
      <c r="F29" s="57"/>
      <c r="G29" s="57">
        <v>86.65</v>
      </c>
      <c r="H29" s="58">
        <f t="shared" si="3"/>
        <v>9183513.3499999996</v>
      </c>
    </row>
    <row r="30" spans="1:8" s="19" customFormat="1" ht="12" thickBot="1" x14ac:dyDescent="0.25">
      <c r="A30" s="35">
        <v>855</v>
      </c>
      <c r="B30" s="35"/>
      <c r="C30" s="34"/>
      <c r="D30" s="36" t="s">
        <v>22</v>
      </c>
      <c r="E30" s="3">
        <v>40794525.859999999</v>
      </c>
      <c r="F30" s="37">
        <f>SUM(F31)</f>
        <v>2667.2999999999997</v>
      </c>
      <c r="G30" s="37">
        <f>SUM(G31)</f>
        <v>5.74</v>
      </c>
      <c r="H30" s="33">
        <f>SUM(E30+F30-G30)</f>
        <v>40797187.419999994</v>
      </c>
    </row>
    <row r="31" spans="1:8" s="19" customFormat="1" ht="12" thickTop="1" x14ac:dyDescent="0.2">
      <c r="A31" s="35"/>
      <c r="B31" s="59">
        <v>85510</v>
      </c>
      <c r="C31" s="29"/>
      <c r="D31" s="50" t="s">
        <v>23</v>
      </c>
      <c r="E31" s="42">
        <v>16636566.32</v>
      </c>
      <c r="F31" s="42">
        <f>SUM(F32)</f>
        <v>2667.2999999999997</v>
      </c>
      <c r="G31" s="42">
        <f>SUM(G32)</f>
        <v>5.74</v>
      </c>
      <c r="H31" s="42">
        <f t="shared" ref="H31:H40" si="4">SUM(E31+F31-G31)</f>
        <v>16639227.880000001</v>
      </c>
    </row>
    <row r="32" spans="1:8" s="19" customFormat="1" ht="11.25" x14ac:dyDescent="0.2">
      <c r="A32" s="28"/>
      <c r="B32" s="44"/>
      <c r="C32" s="29"/>
      <c r="D32" s="233" t="s">
        <v>37</v>
      </c>
      <c r="E32" s="234">
        <v>3019200</v>
      </c>
      <c r="F32" s="236">
        <f>SUM(F33:F35)</f>
        <v>2667.2999999999997</v>
      </c>
      <c r="G32" s="236">
        <f>SUM(G33:G35)</f>
        <v>5.74</v>
      </c>
      <c r="H32" s="236">
        <f t="shared" si="4"/>
        <v>3021861.5599999996</v>
      </c>
    </row>
    <row r="33" spans="1:8" s="19" customFormat="1" ht="55.5" customHeight="1" x14ac:dyDescent="0.2">
      <c r="A33" s="28"/>
      <c r="B33" s="44"/>
      <c r="C33" s="53" t="s">
        <v>20</v>
      </c>
      <c r="D33" s="56" t="s">
        <v>21</v>
      </c>
      <c r="E33" s="57">
        <v>3019200</v>
      </c>
      <c r="F33" s="57"/>
      <c r="G33" s="57">
        <v>5.74</v>
      </c>
      <c r="H33" s="48">
        <f t="shared" si="4"/>
        <v>3019194.26</v>
      </c>
    </row>
    <row r="34" spans="1:8" s="19" customFormat="1" ht="45.75" customHeight="1" x14ac:dyDescent="0.2">
      <c r="A34" s="60"/>
      <c r="B34" s="60"/>
      <c r="C34" s="61" t="s">
        <v>38</v>
      </c>
      <c r="D34" s="62" t="s">
        <v>40</v>
      </c>
      <c r="E34" s="43">
        <v>0</v>
      </c>
      <c r="F34" s="43">
        <v>2661.56</v>
      </c>
      <c r="G34" s="43"/>
      <c r="H34" s="43">
        <f t="shared" si="4"/>
        <v>2661.56</v>
      </c>
    </row>
    <row r="35" spans="1:8" s="19" customFormat="1" ht="45.75" customHeight="1" x14ac:dyDescent="0.2">
      <c r="A35" s="35"/>
      <c r="B35" s="35"/>
      <c r="C35" s="45" t="s">
        <v>41</v>
      </c>
      <c r="D35" s="46" t="s">
        <v>30</v>
      </c>
      <c r="E35" s="48">
        <v>0</v>
      </c>
      <c r="F35" s="48">
        <v>5.74</v>
      </c>
      <c r="G35" s="48"/>
      <c r="H35" s="48">
        <f t="shared" si="4"/>
        <v>5.74</v>
      </c>
    </row>
    <row r="36" spans="1:8" s="19" customFormat="1" ht="12" thickBot="1" x14ac:dyDescent="0.25">
      <c r="A36" s="51">
        <v>900</v>
      </c>
      <c r="B36" s="35"/>
      <c r="C36" s="34"/>
      <c r="D36" s="36" t="s">
        <v>27</v>
      </c>
      <c r="E36" s="33">
        <v>101986304.34999999</v>
      </c>
      <c r="F36" s="37">
        <f>SUM(F37,F40,F43)</f>
        <v>100500</v>
      </c>
      <c r="G36" s="37">
        <f>SUM(G37,G40,G43)</f>
        <v>100500</v>
      </c>
      <c r="H36" s="33">
        <f t="shared" si="4"/>
        <v>101986304.34999999</v>
      </c>
    </row>
    <row r="37" spans="1:8" s="19" customFormat="1" ht="12" thickTop="1" x14ac:dyDescent="0.2">
      <c r="A37" s="51"/>
      <c r="B37" s="59">
        <v>90002</v>
      </c>
      <c r="C37" s="44"/>
      <c r="D37" s="63" t="s">
        <v>28</v>
      </c>
      <c r="E37" s="42">
        <v>43503485</v>
      </c>
      <c r="F37" s="42">
        <f>SUM(F38)</f>
        <v>0</v>
      </c>
      <c r="G37" s="42">
        <f>SUM(G38)</f>
        <v>20000</v>
      </c>
      <c r="H37" s="42">
        <f t="shared" si="4"/>
        <v>43483485</v>
      </c>
    </row>
    <row r="38" spans="1:8" s="19" customFormat="1" ht="11.25" x14ac:dyDescent="0.2">
      <c r="A38" s="51"/>
      <c r="B38" s="52"/>
      <c r="C38" s="59"/>
      <c r="D38" s="237" t="s">
        <v>44</v>
      </c>
      <c r="E38" s="236">
        <v>42293300</v>
      </c>
      <c r="F38" s="236">
        <f>SUM(F39:F39)</f>
        <v>0</v>
      </c>
      <c r="G38" s="236">
        <f>SUM(G39:G39)</f>
        <v>20000</v>
      </c>
      <c r="H38" s="236">
        <f t="shared" si="4"/>
        <v>42273300</v>
      </c>
    </row>
    <row r="39" spans="1:8" s="19" customFormat="1" ht="22.5" x14ac:dyDescent="0.2">
      <c r="A39" s="51"/>
      <c r="B39" s="52"/>
      <c r="C39" s="49">
        <v>4600</v>
      </c>
      <c r="D39" s="46" t="s">
        <v>45</v>
      </c>
      <c r="E39" s="64">
        <v>640000</v>
      </c>
      <c r="F39" s="57"/>
      <c r="G39" s="57">
        <v>20000</v>
      </c>
      <c r="H39" s="48">
        <f t="shared" si="4"/>
        <v>620000</v>
      </c>
    </row>
    <row r="40" spans="1:8" s="19" customFormat="1" ht="11.25" x14ac:dyDescent="0.2">
      <c r="A40" s="51"/>
      <c r="B40" s="39">
        <v>90015</v>
      </c>
      <c r="C40" s="40"/>
      <c r="D40" s="41" t="s">
        <v>29</v>
      </c>
      <c r="E40" s="65">
        <v>13186141.719999999</v>
      </c>
      <c r="F40" s="66">
        <f>SUM(F41)</f>
        <v>0</v>
      </c>
      <c r="G40" s="66">
        <f>SUM(G41)</f>
        <v>40000</v>
      </c>
      <c r="H40" s="42">
        <f t="shared" si="4"/>
        <v>13146141.719999999</v>
      </c>
    </row>
    <row r="41" spans="1:8" s="19" customFormat="1" ht="11.25" x14ac:dyDescent="0.2">
      <c r="A41" s="51"/>
      <c r="B41" s="39"/>
      <c r="C41" s="67"/>
      <c r="D41" s="238" t="s">
        <v>46</v>
      </c>
      <c r="E41" s="239">
        <v>10227000</v>
      </c>
      <c r="F41" s="240">
        <f>SUM(F42:F42)</f>
        <v>0</v>
      </c>
      <c r="G41" s="240">
        <f>SUM(G42:G42)</f>
        <v>40000</v>
      </c>
      <c r="H41" s="234">
        <f>SUM(E41+F41-G41)</f>
        <v>10187000</v>
      </c>
    </row>
    <row r="42" spans="1:8" s="19" customFormat="1" ht="11.25" x14ac:dyDescent="0.2">
      <c r="A42" s="51"/>
      <c r="B42" s="39"/>
      <c r="C42" s="59">
        <v>4260</v>
      </c>
      <c r="D42" s="68" t="s">
        <v>47</v>
      </c>
      <c r="E42" s="57">
        <v>6900000</v>
      </c>
      <c r="F42" s="58"/>
      <c r="G42" s="58">
        <v>40000</v>
      </c>
      <c r="H42" s="57">
        <f>SUM(E42+F42-G42)</f>
        <v>6860000</v>
      </c>
    </row>
    <row r="43" spans="1:8" s="19" customFormat="1" ht="11.25" x14ac:dyDescent="0.2">
      <c r="A43" s="51"/>
      <c r="B43" s="52">
        <v>90095</v>
      </c>
      <c r="C43" s="34"/>
      <c r="D43" s="69" t="s">
        <v>19</v>
      </c>
      <c r="E43" s="42">
        <v>18007609.75</v>
      </c>
      <c r="F43" s="42">
        <f>SUM(F44,F46)</f>
        <v>100500</v>
      </c>
      <c r="G43" s="42">
        <f>SUM(G44,G46)</f>
        <v>40500</v>
      </c>
      <c r="H43" s="42">
        <f t="shared" ref="H43:H49" si="5">SUM(E43+F43-G43)</f>
        <v>18067609.75</v>
      </c>
    </row>
    <row r="44" spans="1:8" s="19" customFormat="1" ht="11.25" x14ac:dyDescent="0.2">
      <c r="A44" s="51"/>
      <c r="B44" s="52"/>
      <c r="C44" s="39"/>
      <c r="D44" s="241" t="s">
        <v>48</v>
      </c>
      <c r="E44" s="236">
        <v>9577544</v>
      </c>
      <c r="F44" s="236">
        <f>SUM(F45:F45)</f>
        <v>0</v>
      </c>
      <c r="G44" s="236">
        <f>SUM(G45:G45)</f>
        <v>40000</v>
      </c>
      <c r="H44" s="236">
        <f t="shared" si="5"/>
        <v>9537544</v>
      </c>
    </row>
    <row r="45" spans="1:8" s="19" customFormat="1" ht="11.25" x14ac:dyDescent="0.2">
      <c r="A45" s="51"/>
      <c r="B45" s="52"/>
      <c r="C45" s="39">
        <v>4210</v>
      </c>
      <c r="D45" s="70" t="s">
        <v>25</v>
      </c>
      <c r="E45" s="57">
        <v>320000</v>
      </c>
      <c r="F45" s="58"/>
      <c r="G45" s="58">
        <v>40000</v>
      </c>
      <c r="H45" s="48">
        <f t="shared" si="5"/>
        <v>280000</v>
      </c>
    </row>
    <row r="46" spans="1:8" s="19" customFormat="1" ht="11.25" x14ac:dyDescent="0.2">
      <c r="A46" s="51"/>
      <c r="B46" s="35"/>
      <c r="C46" s="39"/>
      <c r="D46" s="237" t="s">
        <v>49</v>
      </c>
      <c r="E46" s="236">
        <v>412601.47</v>
      </c>
      <c r="F46" s="236">
        <f>SUM(F47:F49)</f>
        <v>100500</v>
      </c>
      <c r="G46" s="236">
        <f>SUM(G47:G49)</f>
        <v>500</v>
      </c>
      <c r="H46" s="236">
        <f t="shared" si="5"/>
        <v>512601.47</v>
      </c>
    </row>
    <row r="47" spans="1:8" s="19" customFormat="1" ht="22.5" x14ac:dyDescent="0.2">
      <c r="A47" s="51"/>
      <c r="B47" s="35"/>
      <c r="C47" s="71">
        <v>4140</v>
      </c>
      <c r="D47" s="56" t="s">
        <v>50</v>
      </c>
      <c r="E47" s="57">
        <v>5500</v>
      </c>
      <c r="F47" s="58"/>
      <c r="G47" s="58">
        <v>500</v>
      </c>
      <c r="H47" s="48">
        <f t="shared" si="5"/>
        <v>5000</v>
      </c>
    </row>
    <row r="48" spans="1:8" s="19" customFormat="1" ht="11.25" x14ac:dyDescent="0.2">
      <c r="A48" s="51"/>
      <c r="B48" s="35"/>
      <c r="C48" s="39">
        <v>4210</v>
      </c>
      <c r="D48" s="70" t="s">
        <v>25</v>
      </c>
      <c r="E48" s="57">
        <v>0</v>
      </c>
      <c r="F48" s="58">
        <v>100000</v>
      </c>
      <c r="G48" s="58"/>
      <c r="H48" s="48">
        <f t="shared" si="5"/>
        <v>100000</v>
      </c>
    </row>
    <row r="49" spans="1:8" s="19" customFormat="1" ht="11.25" x14ac:dyDescent="0.2">
      <c r="A49" s="51"/>
      <c r="B49" s="35"/>
      <c r="C49" s="59">
        <v>4430</v>
      </c>
      <c r="D49" s="68" t="s">
        <v>26</v>
      </c>
      <c r="E49" s="57">
        <v>2500</v>
      </c>
      <c r="F49" s="58">
        <v>500</v>
      </c>
      <c r="G49" s="58"/>
      <c r="H49" s="48">
        <f t="shared" si="5"/>
        <v>3000</v>
      </c>
    </row>
    <row r="50" spans="1:8" s="19" customFormat="1" ht="3.75" customHeight="1" x14ac:dyDescent="0.2">
      <c r="A50" s="72"/>
      <c r="B50" s="72"/>
      <c r="C50" s="73"/>
      <c r="D50" s="74"/>
      <c r="E50" s="42"/>
      <c r="F50" s="42"/>
      <c r="G50" s="42"/>
      <c r="H50" s="42"/>
    </row>
    <row r="51" spans="1:8" s="19" customFormat="1" ht="12.95" customHeight="1" x14ac:dyDescent="0.2"/>
    <row r="52" spans="1:8" s="19" customFormat="1" ht="12.95" customHeight="1" x14ac:dyDescent="0.2"/>
    <row r="53" spans="1:8" s="19" customFormat="1" ht="12.95" customHeight="1" x14ac:dyDescent="0.2"/>
    <row r="54" spans="1:8" s="19" customFormat="1" ht="12.95" customHeight="1" x14ac:dyDescent="0.2"/>
    <row r="55" spans="1:8" s="19" customFormat="1" ht="12.95" customHeight="1" x14ac:dyDescent="0.2"/>
    <row r="56" spans="1:8" s="19" customFormat="1" ht="12.95" customHeight="1" x14ac:dyDescent="0.2"/>
    <row r="57" spans="1:8" s="19" customFormat="1" ht="12.95" customHeight="1" x14ac:dyDescent="0.2"/>
    <row r="58" spans="1:8" s="19" customFormat="1" ht="12.95" customHeight="1" x14ac:dyDescent="0.2"/>
    <row r="59" spans="1:8" s="19" customFormat="1" ht="12.95" customHeight="1" x14ac:dyDescent="0.2"/>
    <row r="60" spans="1:8" s="19" customFormat="1" ht="12.95" customHeight="1" x14ac:dyDescent="0.2"/>
    <row r="61" spans="1:8" s="19" customFormat="1" ht="12.95" customHeight="1" x14ac:dyDescent="0.2"/>
    <row r="62" spans="1:8" s="19" customFormat="1" ht="12.95" customHeight="1" x14ac:dyDescent="0.2"/>
    <row r="63" spans="1:8" s="19" customFormat="1" ht="12.95" customHeight="1" x14ac:dyDescent="0.2"/>
    <row r="64" spans="1:8" s="19" customFormat="1" ht="12.95" customHeight="1" x14ac:dyDescent="0.2"/>
    <row r="65" s="19" customFormat="1" ht="12.95" customHeight="1" x14ac:dyDescent="0.2"/>
    <row r="66" s="19" customFormat="1" ht="12.95" customHeight="1" x14ac:dyDescent="0.2"/>
    <row r="67" s="19" customFormat="1" ht="12.95" customHeight="1" x14ac:dyDescent="0.2"/>
    <row r="68" s="19" customFormat="1" ht="12.95" customHeight="1" x14ac:dyDescent="0.2"/>
    <row r="69" s="19" customFormat="1" ht="12.95" customHeight="1" x14ac:dyDescent="0.2"/>
    <row r="70" s="19" customFormat="1" ht="12.95" customHeight="1" x14ac:dyDescent="0.2"/>
    <row r="71" s="19" customFormat="1" ht="12.95" customHeight="1" x14ac:dyDescent="0.2"/>
    <row r="72" s="19" customFormat="1" ht="12.95" customHeight="1" x14ac:dyDescent="0.2"/>
    <row r="73" s="19" customFormat="1" ht="12.95" customHeight="1" x14ac:dyDescent="0.2"/>
    <row r="74" s="19" customFormat="1" ht="12.95" customHeight="1" x14ac:dyDescent="0.2"/>
    <row r="75" s="19" customFormat="1" ht="12.95" customHeight="1" x14ac:dyDescent="0.2"/>
    <row r="76" s="19" customFormat="1" ht="12.95" customHeight="1" x14ac:dyDescent="0.2"/>
    <row r="77" s="19" customFormat="1" ht="12.95" customHeight="1" x14ac:dyDescent="0.2"/>
    <row r="78" s="19" customFormat="1" ht="12.95" customHeight="1" x14ac:dyDescent="0.2"/>
    <row r="79" s="19" customFormat="1" ht="12.95" customHeight="1" x14ac:dyDescent="0.2"/>
    <row r="80" s="19" customFormat="1" ht="12.95" customHeight="1" x14ac:dyDescent="0.2"/>
    <row r="81" s="19" customFormat="1" ht="12.95" customHeight="1" x14ac:dyDescent="0.2"/>
    <row r="82" s="19" customFormat="1" ht="12.95" customHeight="1" x14ac:dyDescent="0.2"/>
    <row r="83" s="19" customFormat="1" ht="12.95" customHeight="1" x14ac:dyDescent="0.2"/>
    <row r="84" s="19" customFormat="1" ht="12.95" customHeight="1" x14ac:dyDescent="0.2"/>
    <row r="85" s="19" customFormat="1" ht="12.95" customHeight="1" x14ac:dyDescent="0.2"/>
    <row r="86" s="19" customFormat="1" ht="12.95" customHeight="1" x14ac:dyDescent="0.2"/>
    <row r="87" s="19" customFormat="1" ht="12.95" customHeight="1" x14ac:dyDescent="0.2"/>
    <row r="88" s="19" customFormat="1" ht="12.95" customHeight="1" x14ac:dyDescent="0.2"/>
    <row r="89" s="19" customFormat="1" ht="12.95" customHeight="1" x14ac:dyDescent="0.2"/>
    <row r="90" s="19" customFormat="1" ht="12.95" customHeight="1" x14ac:dyDescent="0.2"/>
    <row r="91" s="19" customFormat="1" ht="12.95" customHeight="1" x14ac:dyDescent="0.2"/>
    <row r="92" s="19" customFormat="1" ht="12.95" customHeight="1" x14ac:dyDescent="0.2"/>
    <row r="93" s="19" customFormat="1" ht="12.95" customHeight="1" x14ac:dyDescent="0.2"/>
    <row r="94" s="19" customFormat="1" ht="12.95" customHeight="1" x14ac:dyDescent="0.2"/>
    <row r="95" s="19" customFormat="1" ht="12.95" customHeight="1" x14ac:dyDescent="0.2"/>
    <row r="96" s="19" customFormat="1" ht="12.95" customHeight="1" x14ac:dyDescent="0.2"/>
    <row r="97" s="19" customFormat="1" ht="12.95" customHeight="1" x14ac:dyDescent="0.2"/>
    <row r="98" s="19" customFormat="1" ht="12.95" customHeight="1" x14ac:dyDescent="0.2"/>
    <row r="99" s="19" customFormat="1" ht="12.95" customHeight="1" x14ac:dyDescent="0.2"/>
    <row r="100" s="19" customFormat="1" ht="12.95" customHeight="1" x14ac:dyDescent="0.2"/>
    <row r="101" s="19" customFormat="1" ht="12.95" customHeight="1" x14ac:dyDescent="0.2"/>
    <row r="102" s="19" customFormat="1" ht="12.95" customHeight="1" x14ac:dyDescent="0.2"/>
    <row r="103" s="19" customFormat="1" ht="12.95" customHeight="1" x14ac:dyDescent="0.2"/>
    <row r="104" s="19" customFormat="1" ht="12.95" customHeight="1" x14ac:dyDescent="0.2"/>
    <row r="105" s="19" customFormat="1" ht="12.95" customHeight="1" x14ac:dyDescent="0.2"/>
    <row r="106" s="19" customFormat="1" ht="12.95" customHeight="1" x14ac:dyDescent="0.2"/>
    <row r="107" s="19" customFormat="1" ht="12.95" customHeight="1" x14ac:dyDescent="0.2"/>
    <row r="108" s="19" customFormat="1" ht="12.95" customHeight="1" x14ac:dyDescent="0.2"/>
    <row r="109" s="19" customFormat="1" ht="12.95" customHeight="1" x14ac:dyDescent="0.2"/>
    <row r="110" s="19" customFormat="1" ht="12.95" customHeight="1" x14ac:dyDescent="0.2"/>
    <row r="111" s="19" customFormat="1" ht="12.95" customHeight="1" x14ac:dyDescent="0.2"/>
    <row r="112" s="19" customFormat="1" ht="12.95" customHeight="1" x14ac:dyDescent="0.2"/>
    <row r="113" s="19" customFormat="1" ht="12.95" customHeight="1" x14ac:dyDescent="0.2"/>
    <row r="114" s="19" customFormat="1" ht="12.95" customHeight="1" x14ac:dyDescent="0.2"/>
    <row r="115" s="19" customFormat="1" ht="12.95" customHeight="1" x14ac:dyDescent="0.2"/>
    <row r="116" s="19" customFormat="1" ht="12.95" customHeight="1" x14ac:dyDescent="0.2"/>
    <row r="117" s="19" customFormat="1" ht="12.95" customHeight="1" x14ac:dyDescent="0.2"/>
    <row r="118" s="231" customFormat="1" ht="12.95" customHeight="1" x14ac:dyDescent="0.25"/>
    <row r="119" s="231" customFormat="1" ht="12.95" customHeight="1" x14ac:dyDescent="0.25"/>
    <row r="120" s="231" customFormat="1" ht="12.95" customHeight="1" x14ac:dyDescent="0.25"/>
    <row r="121" s="231" customFormat="1" ht="12.95" customHeight="1" x14ac:dyDescent="0.25"/>
    <row r="122" s="231" customFormat="1" ht="12.95" customHeight="1" x14ac:dyDescent="0.25"/>
    <row r="123" s="231" customFormat="1" ht="12.95" customHeight="1" x14ac:dyDescent="0.25"/>
    <row r="124" s="231" customFormat="1" ht="12.95" customHeight="1" x14ac:dyDescent="0.25"/>
    <row r="125" s="231" customFormat="1" ht="12.95" customHeight="1" x14ac:dyDescent="0.25"/>
    <row r="126" s="231" customFormat="1" ht="12.95" customHeight="1" x14ac:dyDescent="0.25"/>
    <row r="127" s="231" customFormat="1" ht="12.95" customHeight="1" x14ac:dyDescent="0.25"/>
    <row r="128" s="231" customFormat="1" ht="12.95" customHeight="1" x14ac:dyDescent="0.25"/>
    <row r="129" s="231" customFormat="1" ht="12.95" customHeight="1" x14ac:dyDescent="0.25"/>
    <row r="130" s="231" customFormat="1" ht="12.75" customHeight="1" x14ac:dyDescent="0.25"/>
    <row r="131" s="231" customFormat="1" ht="12.75" customHeight="1" x14ac:dyDescent="0.25"/>
    <row r="132" s="231" customFormat="1" ht="12.75" customHeight="1" x14ac:dyDescent="0.25"/>
    <row r="133" s="231" customFormat="1" ht="12.75" customHeight="1" x14ac:dyDescent="0.25"/>
    <row r="134" s="231" customFormat="1" ht="12.75" customHeight="1" x14ac:dyDescent="0.25"/>
    <row r="135" s="231" customFormat="1" ht="12.75" customHeight="1" x14ac:dyDescent="0.25"/>
    <row r="136" s="231" customFormat="1" ht="12.75" customHeight="1" x14ac:dyDescent="0.25"/>
    <row r="137" s="231" customFormat="1" ht="12.75" customHeight="1" x14ac:dyDescent="0.25"/>
    <row r="138" s="231" customFormat="1" ht="12.75" customHeight="1" x14ac:dyDescent="0.25"/>
    <row r="139" s="231" customFormat="1" ht="12.75" customHeight="1" x14ac:dyDescent="0.25"/>
    <row r="140" s="231" customFormat="1" ht="12.75" customHeight="1" x14ac:dyDescent="0.25"/>
    <row r="141" s="231" customFormat="1" ht="12.75" customHeight="1" x14ac:dyDescent="0.25"/>
    <row r="142" s="231" customFormat="1" ht="12.75" customHeight="1" x14ac:dyDescent="0.25"/>
    <row r="143" s="231" customFormat="1" ht="12.75" customHeight="1" x14ac:dyDescent="0.25"/>
    <row r="144" s="231" customFormat="1" ht="12.75" customHeight="1" x14ac:dyDescent="0.25"/>
    <row r="145" s="231" customFormat="1" ht="12.75" customHeight="1" x14ac:dyDescent="0.25"/>
    <row r="146" s="231" customFormat="1" ht="12.75" customHeight="1" x14ac:dyDescent="0.25"/>
    <row r="147" s="231" customFormat="1" ht="12.75" customHeight="1" x14ac:dyDescent="0.25"/>
    <row r="148" s="231" customFormat="1" ht="12.75" customHeight="1" x14ac:dyDescent="0.25"/>
    <row r="149" s="231" customFormat="1" ht="12.75" customHeight="1" x14ac:dyDescent="0.25"/>
    <row r="150" s="231" customFormat="1" ht="12.75" customHeight="1" x14ac:dyDescent="0.25"/>
    <row r="151" s="231" customFormat="1" ht="12.75" customHeight="1" x14ac:dyDescent="0.25"/>
    <row r="152" s="231" customFormat="1" ht="12.75" customHeight="1" x14ac:dyDescent="0.25"/>
    <row r="153" s="231" customFormat="1" ht="12.75" customHeight="1" x14ac:dyDescent="0.25"/>
    <row r="154" s="231" customFormat="1" ht="12.75" customHeight="1" x14ac:dyDescent="0.25"/>
    <row r="155" s="231" customFormat="1" ht="12.75" customHeight="1" x14ac:dyDescent="0.25"/>
    <row r="156" s="231" customFormat="1" ht="12.75" customHeight="1" x14ac:dyDescent="0.25"/>
    <row r="157" s="231" customFormat="1" ht="12.75" customHeight="1" x14ac:dyDescent="0.25"/>
    <row r="158" s="231" customFormat="1" ht="12.75" customHeight="1" x14ac:dyDescent="0.25"/>
    <row r="159" s="231" customFormat="1" ht="12.75" customHeight="1" x14ac:dyDescent="0.25"/>
    <row r="160" s="231" customFormat="1" ht="12.75" customHeight="1" x14ac:dyDescent="0.25"/>
    <row r="161" s="231" customFormat="1" ht="12.75" customHeight="1" x14ac:dyDescent="0.25"/>
    <row r="162" s="231" customFormat="1" ht="12.75" customHeight="1" x14ac:dyDescent="0.25"/>
    <row r="163" s="231" customFormat="1" ht="12.75" customHeight="1" x14ac:dyDescent="0.25"/>
    <row r="164" s="231" customFormat="1" ht="12.75" customHeight="1" x14ac:dyDescent="0.25"/>
    <row r="165" s="231" customFormat="1" ht="12.75" customHeight="1" x14ac:dyDescent="0.25"/>
    <row r="166" s="231" customFormat="1" ht="12.75" customHeight="1" x14ac:dyDescent="0.25"/>
    <row r="167" s="231" customFormat="1" ht="12.75" customHeight="1" x14ac:dyDescent="0.25"/>
    <row r="168" s="231" customFormat="1" ht="12.75" customHeight="1" x14ac:dyDescent="0.25"/>
    <row r="169" s="231" customFormat="1" ht="12.75" customHeight="1" x14ac:dyDescent="0.25"/>
    <row r="170" s="231" customFormat="1" ht="12.75" customHeight="1" x14ac:dyDescent="0.25"/>
    <row r="171" s="231" customFormat="1" ht="12.75" customHeight="1" x14ac:dyDescent="0.25"/>
    <row r="172" s="231" customFormat="1" ht="12.75" customHeight="1" x14ac:dyDescent="0.25"/>
    <row r="173" s="231" customFormat="1" ht="12.75" customHeight="1" x14ac:dyDescent="0.25"/>
    <row r="174" s="231" customFormat="1" ht="12.75" customHeight="1" x14ac:dyDescent="0.25"/>
    <row r="175" s="231" customFormat="1" ht="12.75" customHeight="1" x14ac:dyDescent="0.25"/>
    <row r="176" s="231" customFormat="1" ht="12.75" customHeight="1" x14ac:dyDescent="0.25"/>
    <row r="177" s="231" customFormat="1" ht="12.75" customHeight="1" x14ac:dyDescent="0.25"/>
    <row r="178" s="231" customFormat="1" ht="12.75" customHeight="1" x14ac:dyDescent="0.25"/>
    <row r="179" s="231" customFormat="1" ht="12.75" customHeight="1" x14ac:dyDescent="0.25"/>
    <row r="180" s="231" customFormat="1" ht="12.75" customHeight="1" x14ac:dyDescent="0.25"/>
    <row r="181" s="231" customFormat="1" ht="12.75" customHeight="1" x14ac:dyDescent="0.25"/>
    <row r="182" s="231" customFormat="1" ht="12.75" customHeight="1" x14ac:dyDescent="0.25"/>
    <row r="183" s="231" customFormat="1" ht="12.75" customHeight="1" x14ac:dyDescent="0.25"/>
    <row r="184" s="231" customFormat="1" ht="12.75" customHeight="1" x14ac:dyDescent="0.25"/>
    <row r="185" s="231" customFormat="1" ht="12.75" customHeight="1" x14ac:dyDescent="0.25"/>
    <row r="186" s="231" customFormat="1" ht="12.75" customHeight="1" x14ac:dyDescent="0.25"/>
    <row r="187" s="231" customFormat="1" ht="12.75" customHeight="1" x14ac:dyDescent="0.25"/>
    <row r="188" s="231" customFormat="1" ht="12.75" customHeight="1" x14ac:dyDescent="0.25"/>
    <row r="189" s="231" customFormat="1" ht="12.75" customHeight="1" x14ac:dyDescent="0.25"/>
    <row r="190" s="231" customFormat="1" ht="12.75" customHeight="1" x14ac:dyDescent="0.25"/>
    <row r="191" s="231" customFormat="1" ht="12.75" customHeight="1" x14ac:dyDescent="0.25"/>
    <row r="192" s="231" customFormat="1" ht="12.75" customHeight="1" x14ac:dyDescent="0.25"/>
    <row r="193" s="231" customFormat="1" ht="12.75" customHeight="1" x14ac:dyDescent="0.25"/>
    <row r="194" s="231" customFormat="1" ht="12.75" customHeight="1" x14ac:dyDescent="0.25"/>
    <row r="195" s="231" customFormat="1" ht="12.75" customHeight="1" x14ac:dyDescent="0.25"/>
    <row r="196" s="231" customFormat="1" ht="12.75" customHeight="1" x14ac:dyDescent="0.25"/>
    <row r="197" s="231" customFormat="1" ht="12.75" customHeight="1" x14ac:dyDescent="0.25"/>
    <row r="198" s="231" customFormat="1" ht="12.75" customHeight="1" x14ac:dyDescent="0.25"/>
    <row r="199" s="231" customFormat="1" ht="12.75" customHeight="1" x14ac:dyDescent="0.25"/>
    <row r="200" s="231" customFormat="1" ht="12.75" customHeight="1" x14ac:dyDescent="0.25"/>
    <row r="201" s="231" customFormat="1" ht="12.75" customHeight="1" x14ac:dyDescent="0.25"/>
    <row r="202" s="231" customFormat="1" ht="12.75" customHeight="1" x14ac:dyDescent="0.25"/>
    <row r="203" s="231" customFormat="1" ht="12.75" customHeight="1" x14ac:dyDescent="0.25"/>
    <row r="204" s="231" customFormat="1" ht="12.75" customHeight="1" x14ac:dyDescent="0.25"/>
    <row r="205" s="231" customFormat="1" ht="12.75" customHeight="1" x14ac:dyDescent="0.25"/>
    <row r="206" s="231" customFormat="1" ht="12.75" customHeight="1" x14ac:dyDescent="0.25"/>
    <row r="207" s="231" customFormat="1" ht="12.75" customHeight="1" x14ac:dyDescent="0.25"/>
    <row r="208" s="231" customFormat="1" ht="12.75" customHeight="1" x14ac:dyDescent="0.25"/>
    <row r="209" s="231" customFormat="1" ht="12.75" customHeight="1" x14ac:dyDescent="0.25"/>
    <row r="210" s="231" customFormat="1" ht="12.75" customHeight="1" x14ac:dyDescent="0.25"/>
    <row r="211" s="231" customFormat="1" ht="12.75" customHeight="1" x14ac:dyDescent="0.25"/>
    <row r="212" s="231" customFormat="1" ht="12.75" customHeight="1" x14ac:dyDescent="0.25"/>
    <row r="213" s="231" customFormat="1" ht="12.75" customHeight="1" x14ac:dyDescent="0.25"/>
    <row r="214" s="231" customFormat="1" ht="12.75" customHeight="1" x14ac:dyDescent="0.25"/>
    <row r="215" s="231" customFormat="1" ht="12.75" customHeight="1" x14ac:dyDescent="0.25"/>
    <row r="216" s="231" customFormat="1" ht="12.75" customHeight="1" x14ac:dyDescent="0.25"/>
    <row r="217" s="231" customFormat="1" ht="12.75" customHeight="1" x14ac:dyDescent="0.25"/>
    <row r="218" s="231" customFormat="1" ht="12.75" customHeight="1" x14ac:dyDescent="0.25"/>
    <row r="219" s="231" customFormat="1" ht="12.75" customHeight="1" x14ac:dyDescent="0.25"/>
    <row r="220" s="231" customFormat="1" ht="12.75" customHeight="1" x14ac:dyDescent="0.25"/>
    <row r="221" s="231" customFormat="1" ht="12.75" customHeight="1" x14ac:dyDescent="0.25"/>
    <row r="222" s="231" customFormat="1" ht="12.75" customHeight="1" x14ac:dyDescent="0.25"/>
    <row r="223" s="231" customFormat="1" ht="12.75" customHeight="1" x14ac:dyDescent="0.25"/>
    <row r="224" s="231" customFormat="1" ht="12.75" customHeight="1" x14ac:dyDescent="0.25"/>
    <row r="225" s="231" customFormat="1" ht="12.75" customHeight="1" x14ac:dyDescent="0.25"/>
    <row r="226" s="231" customFormat="1" ht="12.75" customHeight="1" x14ac:dyDescent="0.25"/>
    <row r="227" s="231" customFormat="1" ht="12.75" customHeight="1" x14ac:dyDescent="0.25"/>
    <row r="228" s="231" customFormat="1" ht="12.75" customHeight="1" x14ac:dyDescent="0.25"/>
    <row r="229" s="231" customFormat="1" ht="12.75" customHeight="1" x14ac:dyDescent="0.25"/>
    <row r="230" s="231" customFormat="1" ht="12.75" customHeight="1" x14ac:dyDescent="0.25"/>
    <row r="231" s="231" customFormat="1" ht="12.75" customHeight="1" x14ac:dyDescent="0.25"/>
    <row r="232" s="231" customFormat="1" ht="12.75" customHeight="1" x14ac:dyDescent="0.25"/>
    <row r="233" s="231" customFormat="1" ht="12.75" customHeight="1" x14ac:dyDescent="0.25"/>
    <row r="234" s="231" customFormat="1" ht="12.75" customHeight="1" x14ac:dyDescent="0.25"/>
    <row r="235" s="231" customFormat="1" ht="12.75" customHeight="1" x14ac:dyDescent="0.25"/>
    <row r="236" s="231" customFormat="1" ht="12.75" customHeight="1" x14ac:dyDescent="0.25"/>
    <row r="237" s="231" customFormat="1" ht="12.75" customHeight="1" x14ac:dyDescent="0.25"/>
    <row r="238" s="231" customFormat="1" ht="12.75" customHeight="1" x14ac:dyDescent="0.25"/>
    <row r="239" s="231" customFormat="1" ht="12.75" customHeight="1" x14ac:dyDescent="0.25"/>
    <row r="240" s="231" customFormat="1" ht="12.75" customHeight="1" x14ac:dyDescent="0.25"/>
    <row r="241" s="231" customFormat="1" ht="12.75" customHeight="1" x14ac:dyDescent="0.25"/>
    <row r="242" s="231" customFormat="1" ht="12.75" customHeight="1" x14ac:dyDescent="0.25"/>
    <row r="243" s="231" customFormat="1" ht="12.75" customHeight="1" x14ac:dyDescent="0.25"/>
    <row r="244" s="231" customFormat="1" ht="12.75" customHeight="1" x14ac:dyDescent="0.25"/>
    <row r="245" s="231" customFormat="1" ht="12.75" customHeight="1" x14ac:dyDescent="0.25"/>
    <row r="246" s="231" customFormat="1" ht="12.75" customHeight="1" x14ac:dyDescent="0.25"/>
    <row r="247" s="231" customFormat="1" ht="12.75" customHeight="1" x14ac:dyDescent="0.25"/>
    <row r="248" s="231" customFormat="1" ht="12.75" customHeight="1" x14ac:dyDescent="0.25"/>
    <row r="249" s="231" customFormat="1" ht="12.75" customHeight="1" x14ac:dyDescent="0.25"/>
    <row r="250" s="231" customFormat="1" ht="12.75" customHeight="1" x14ac:dyDescent="0.25"/>
    <row r="251" s="231" customFormat="1" ht="12.75" customHeight="1" x14ac:dyDescent="0.25"/>
    <row r="252" s="231" customFormat="1" ht="12.75" customHeight="1" x14ac:dyDescent="0.25"/>
    <row r="253" s="231" customFormat="1" ht="12.75" customHeight="1" x14ac:dyDescent="0.25"/>
    <row r="254" s="231" customFormat="1" ht="12.75" customHeight="1" x14ac:dyDescent="0.25"/>
    <row r="255" s="231" customFormat="1" ht="12.75" customHeight="1" x14ac:dyDescent="0.25"/>
    <row r="256" s="231" customFormat="1" ht="12.75" customHeight="1" x14ac:dyDescent="0.25"/>
    <row r="257" s="231" customFormat="1" ht="12.75" customHeight="1" x14ac:dyDescent="0.25"/>
    <row r="258" s="231" customFormat="1" ht="12.75" customHeight="1" x14ac:dyDescent="0.25"/>
    <row r="259" s="231" customFormat="1" ht="12.75" customHeight="1" x14ac:dyDescent="0.25"/>
    <row r="260" s="231" customFormat="1" ht="12.75" customHeight="1" x14ac:dyDescent="0.25"/>
    <row r="261" s="231" customFormat="1" ht="12.75" customHeight="1" x14ac:dyDescent="0.25"/>
    <row r="262" s="231" customFormat="1" ht="12.75" customHeight="1" x14ac:dyDescent="0.25"/>
    <row r="263" s="231" customFormat="1" ht="12.75" customHeight="1" x14ac:dyDescent="0.25"/>
    <row r="264" s="231" customFormat="1" ht="12.75" customHeight="1" x14ac:dyDescent="0.25"/>
    <row r="265" s="231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7108-E7CB-4CB3-97C9-AF60216987CB}">
  <sheetPr>
    <tabColor rgb="FF6699FF"/>
  </sheetPr>
  <dimension ref="A1:H148"/>
  <sheetViews>
    <sheetView zoomScale="130" zoomScaleNormal="130" workbookViewId="0"/>
  </sheetViews>
  <sheetFormatPr defaultRowHeight="12" x14ac:dyDescent="0.2"/>
  <cols>
    <col min="1" max="1" width="4.42578125" style="75" customWidth="1"/>
    <col min="2" max="2" width="5.7109375" style="75" customWidth="1"/>
    <col min="3" max="3" width="8.42578125" style="75" customWidth="1"/>
    <col min="4" max="4" width="6.5703125" style="76" customWidth="1"/>
    <col min="5" max="5" width="47.42578125" style="75" customWidth="1"/>
    <col min="6" max="6" width="19.5703125" style="75" customWidth="1"/>
    <col min="7" max="7" width="9.140625" style="75" customWidth="1"/>
    <col min="8" max="8" width="12.28515625" style="75" customWidth="1"/>
    <col min="9" max="256" width="9.140625" style="75"/>
    <col min="257" max="257" width="4.42578125" style="75" customWidth="1"/>
    <col min="258" max="258" width="5.7109375" style="75" customWidth="1"/>
    <col min="259" max="259" width="8.42578125" style="75" customWidth="1"/>
    <col min="260" max="260" width="6.5703125" style="75" customWidth="1"/>
    <col min="261" max="261" width="47.42578125" style="75" customWidth="1"/>
    <col min="262" max="262" width="21.42578125" style="75" customWidth="1"/>
    <col min="263" max="263" width="9.140625" style="75"/>
    <col min="264" max="264" width="12.28515625" style="75" customWidth="1"/>
    <col min="265" max="512" width="9.140625" style="75"/>
    <col min="513" max="513" width="4.42578125" style="75" customWidth="1"/>
    <col min="514" max="514" width="5.7109375" style="75" customWidth="1"/>
    <col min="515" max="515" width="8.42578125" style="75" customWidth="1"/>
    <col min="516" max="516" width="6.5703125" style="75" customWidth="1"/>
    <col min="517" max="517" width="47.42578125" style="75" customWidth="1"/>
    <col min="518" max="518" width="21.42578125" style="75" customWidth="1"/>
    <col min="519" max="519" width="9.140625" style="75"/>
    <col min="520" max="520" width="12.28515625" style="75" customWidth="1"/>
    <col min="521" max="768" width="9.140625" style="75"/>
    <col min="769" max="769" width="4.42578125" style="75" customWidth="1"/>
    <col min="770" max="770" width="5.7109375" style="75" customWidth="1"/>
    <col min="771" max="771" width="8.42578125" style="75" customWidth="1"/>
    <col min="772" max="772" width="6.5703125" style="75" customWidth="1"/>
    <col min="773" max="773" width="47.42578125" style="75" customWidth="1"/>
    <col min="774" max="774" width="21.42578125" style="75" customWidth="1"/>
    <col min="775" max="775" width="9.140625" style="75"/>
    <col min="776" max="776" width="12.28515625" style="75" customWidth="1"/>
    <col min="777" max="1024" width="9.140625" style="75"/>
    <col min="1025" max="1025" width="4.42578125" style="75" customWidth="1"/>
    <col min="1026" max="1026" width="5.7109375" style="75" customWidth="1"/>
    <col min="1027" max="1027" width="8.42578125" style="75" customWidth="1"/>
    <col min="1028" max="1028" width="6.5703125" style="75" customWidth="1"/>
    <col min="1029" max="1029" width="47.42578125" style="75" customWidth="1"/>
    <col min="1030" max="1030" width="21.42578125" style="75" customWidth="1"/>
    <col min="1031" max="1031" width="9.140625" style="75"/>
    <col min="1032" max="1032" width="12.28515625" style="75" customWidth="1"/>
    <col min="1033" max="1280" width="9.140625" style="75"/>
    <col min="1281" max="1281" width="4.42578125" style="75" customWidth="1"/>
    <col min="1282" max="1282" width="5.7109375" style="75" customWidth="1"/>
    <col min="1283" max="1283" width="8.42578125" style="75" customWidth="1"/>
    <col min="1284" max="1284" width="6.5703125" style="75" customWidth="1"/>
    <col min="1285" max="1285" width="47.42578125" style="75" customWidth="1"/>
    <col min="1286" max="1286" width="21.42578125" style="75" customWidth="1"/>
    <col min="1287" max="1287" width="9.140625" style="75"/>
    <col min="1288" max="1288" width="12.28515625" style="75" customWidth="1"/>
    <col min="1289" max="1536" width="9.140625" style="75"/>
    <col min="1537" max="1537" width="4.42578125" style="75" customWidth="1"/>
    <col min="1538" max="1538" width="5.7109375" style="75" customWidth="1"/>
    <col min="1539" max="1539" width="8.42578125" style="75" customWidth="1"/>
    <col min="1540" max="1540" width="6.5703125" style="75" customWidth="1"/>
    <col min="1541" max="1541" width="47.42578125" style="75" customWidth="1"/>
    <col min="1542" max="1542" width="21.42578125" style="75" customWidth="1"/>
    <col min="1543" max="1543" width="9.140625" style="75"/>
    <col min="1544" max="1544" width="12.28515625" style="75" customWidth="1"/>
    <col min="1545" max="1792" width="9.140625" style="75"/>
    <col min="1793" max="1793" width="4.42578125" style="75" customWidth="1"/>
    <col min="1794" max="1794" width="5.7109375" style="75" customWidth="1"/>
    <col min="1795" max="1795" width="8.42578125" style="75" customWidth="1"/>
    <col min="1796" max="1796" width="6.5703125" style="75" customWidth="1"/>
    <col min="1797" max="1797" width="47.42578125" style="75" customWidth="1"/>
    <col min="1798" max="1798" width="21.42578125" style="75" customWidth="1"/>
    <col min="1799" max="1799" width="9.140625" style="75"/>
    <col min="1800" max="1800" width="12.28515625" style="75" customWidth="1"/>
    <col min="1801" max="2048" width="9.140625" style="75"/>
    <col min="2049" max="2049" width="4.42578125" style="75" customWidth="1"/>
    <col min="2050" max="2050" width="5.7109375" style="75" customWidth="1"/>
    <col min="2051" max="2051" width="8.42578125" style="75" customWidth="1"/>
    <col min="2052" max="2052" width="6.5703125" style="75" customWidth="1"/>
    <col min="2053" max="2053" width="47.42578125" style="75" customWidth="1"/>
    <col min="2054" max="2054" width="21.42578125" style="75" customWidth="1"/>
    <col min="2055" max="2055" width="9.140625" style="75"/>
    <col min="2056" max="2056" width="12.28515625" style="75" customWidth="1"/>
    <col min="2057" max="2304" width="9.140625" style="75"/>
    <col min="2305" max="2305" width="4.42578125" style="75" customWidth="1"/>
    <col min="2306" max="2306" width="5.7109375" style="75" customWidth="1"/>
    <col min="2307" max="2307" width="8.42578125" style="75" customWidth="1"/>
    <col min="2308" max="2308" width="6.5703125" style="75" customWidth="1"/>
    <col min="2309" max="2309" width="47.42578125" style="75" customWidth="1"/>
    <col min="2310" max="2310" width="21.42578125" style="75" customWidth="1"/>
    <col min="2311" max="2311" width="9.140625" style="75"/>
    <col min="2312" max="2312" width="12.28515625" style="75" customWidth="1"/>
    <col min="2313" max="2560" width="9.140625" style="75"/>
    <col min="2561" max="2561" width="4.42578125" style="75" customWidth="1"/>
    <col min="2562" max="2562" width="5.7109375" style="75" customWidth="1"/>
    <col min="2563" max="2563" width="8.42578125" style="75" customWidth="1"/>
    <col min="2564" max="2564" width="6.5703125" style="75" customWidth="1"/>
    <col min="2565" max="2565" width="47.42578125" style="75" customWidth="1"/>
    <col min="2566" max="2566" width="21.42578125" style="75" customWidth="1"/>
    <col min="2567" max="2567" width="9.140625" style="75"/>
    <col min="2568" max="2568" width="12.28515625" style="75" customWidth="1"/>
    <col min="2569" max="2816" width="9.140625" style="75"/>
    <col min="2817" max="2817" width="4.42578125" style="75" customWidth="1"/>
    <col min="2818" max="2818" width="5.7109375" style="75" customWidth="1"/>
    <col min="2819" max="2819" width="8.42578125" style="75" customWidth="1"/>
    <col min="2820" max="2820" width="6.5703125" style="75" customWidth="1"/>
    <col min="2821" max="2821" width="47.42578125" style="75" customWidth="1"/>
    <col min="2822" max="2822" width="21.42578125" style="75" customWidth="1"/>
    <col min="2823" max="2823" width="9.140625" style="75"/>
    <col min="2824" max="2824" width="12.28515625" style="75" customWidth="1"/>
    <col min="2825" max="3072" width="9.140625" style="75"/>
    <col min="3073" max="3073" width="4.42578125" style="75" customWidth="1"/>
    <col min="3074" max="3074" width="5.7109375" style="75" customWidth="1"/>
    <col min="3075" max="3075" width="8.42578125" style="75" customWidth="1"/>
    <col min="3076" max="3076" width="6.5703125" style="75" customWidth="1"/>
    <col min="3077" max="3077" width="47.42578125" style="75" customWidth="1"/>
    <col min="3078" max="3078" width="21.42578125" style="75" customWidth="1"/>
    <col min="3079" max="3079" width="9.140625" style="75"/>
    <col min="3080" max="3080" width="12.28515625" style="75" customWidth="1"/>
    <col min="3081" max="3328" width="9.140625" style="75"/>
    <col min="3329" max="3329" width="4.42578125" style="75" customWidth="1"/>
    <col min="3330" max="3330" width="5.7109375" style="75" customWidth="1"/>
    <col min="3331" max="3331" width="8.42578125" style="75" customWidth="1"/>
    <col min="3332" max="3332" width="6.5703125" style="75" customWidth="1"/>
    <col min="3333" max="3333" width="47.42578125" style="75" customWidth="1"/>
    <col min="3334" max="3334" width="21.42578125" style="75" customWidth="1"/>
    <col min="3335" max="3335" width="9.140625" style="75"/>
    <col min="3336" max="3336" width="12.28515625" style="75" customWidth="1"/>
    <col min="3337" max="3584" width="9.140625" style="75"/>
    <col min="3585" max="3585" width="4.42578125" style="75" customWidth="1"/>
    <col min="3586" max="3586" width="5.7109375" style="75" customWidth="1"/>
    <col min="3587" max="3587" width="8.42578125" style="75" customWidth="1"/>
    <col min="3588" max="3588" width="6.5703125" style="75" customWidth="1"/>
    <col min="3589" max="3589" width="47.42578125" style="75" customWidth="1"/>
    <col min="3590" max="3590" width="21.42578125" style="75" customWidth="1"/>
    <col min="3591" max="3591" width="9.140625" style="75"/>
    <col min="3592" max="3592" width="12.28515625" style="75" customWidth="1"/>
    <col min="3593" max="3840" width="9.140625" style="75"/>
    <col min="3841" max="3841" width="4.42578125" style="75" customWidth="1"/>
    <col min="3842" max="3842" width="5.7109375" style="75" customWidth="1"/>
    <col min="3843" max="3843" width="8.42578125" style="75" customWidth="1"/>
    <col min="3844" max="3844" width="6.5703125" style="75" customWidth="1"/>
    <col min="3845" max="3845" width="47.42578125" style="75" customWidth="1"/>
    <col min="3846" max="3846" width="21.42578125" style="75" customWidth="1"/>
    <col min="3847" max="3847" width="9.140625" style="75"/>
    <col min="3848" max="3848" width="12.28515625" style="75" customWidth="1"/>
    <col min="3849" max="4096" width="9.140625" style="75"/>
    <col min="4097" max="4097" width="4.42578125" style="75" customWidth="1"/>
    <col min="4098" max="4098" width="5.7109375" style="75" customWidth="1"/>
    <col min="4099" max="4099" width="8.42578125" style="75" customWidth="1"/>
    <col min="4100" max="4100" width="6.5703125" style="75" customWidth="1"/>
    <col min="4101" max="4101" width="47.42578125" style="75" customWidth="1"/>
    <col min="4102" max="4102" width="21.42578125" style="75" customWidth="1"/>
    <col min="4103" max="4103" width="9.140625" style="75"/>
    <col min="4104" max="4104" width="12.28515625" style="75" customWidth="1"/>
    <col min="4105" max="4352" width="9.140625" style="75"/>
    <col min="4353" max="4353" width="4.42578125" style="75" customWidth="1"/>
    <col min="4354" max="4354" width="5.7109375" style="75" customWidth="1"/>
    <col min="4355" max="4355" width="8.42578125" style="75" customWidth="1"/>
    <col min="4356" max="4356" width="6.5703125" style="75" customWidth="1"/>
    <col min="4357" max="4357" width="47.42578125" style="75" customWidth="1"/>
    <col min="4358" max="4358" width="21.42578125" style="75" customWidth="1"/>
    <col min="4359" max="4359" width="9.140625" style="75"/>
    <col min="4360" max="4360" width="12.28515625" style="75" customWidth="1"/>
    <col min="4361" max="4608" width="9.140625" style="75"/>
    <col min="4609" max="4609" width="4.42578125" style="75" customWidth="1"/>
    <col min="4610" max="4610" width="5.7109375" style="75" customWidth="1"/>
    <col min="4611" max="4611" width="8.42578125" style="75" customWidth="1"/>
    <col min="4612" max="4612" width="6.5703125" style="75" customWidth="1"/>
    <col min="4613" max="4613" width="47.42578125" style="75" customWidth="1"/>
    <col min="4614" max="4614" width="21.42578125" style="75" customWidth="1"/>
    <col min="4615" max="4615" width="9.140625" style="75"/>
    <col min="4616" max="4616" width="12.28515625" style="75" customWidth="1"/>
    <col min="4617" max="4864" width="9.140625" style="75"/>
    <col min="4865" max="4865" width="4.42578125" style="75" customWidth="1"/>
    <col min="4866" max="4866" width="5.7109375" style="75" customWidth="1"/>
    <col min="4867" max="4867" width="8.42578125" style="75" customWidth="1"/>
    <col min="4868" max="4868" width="6.5703125" style="75" customWidth="1"/>
    <col min="4869" max="4869" width="47.42578125" style="75" customWidth="1"/>
    <col min="4870" max="4870" width="21.42578125" style="75" customWidth="1"/>
    <col min="4871" max="4871" width="9.140625" style="75"/>
    <col min="4872" max="4872" width="12.28515625" style="75" customWidth="1"/>
    <col min="4873" max="5120" width="9.140625" style="75"/>
    <col min="5121" max="5121" width="4.42578125" style="75" customWidth="1"/>
    <col min="5122" max="5122" width="5.7109375" style="75" customWidth="1"/>
    <col min="5123" max="5123" width="8.42578125" style="75" customWidth="1"/>
    <col min="5124" max="5124" width="6.5703125" style="75" customWidth="1"/>
    <col min="5125" max="5125" width="47.42578125" style="75" customWidth="1"/>
    <col min="5126" max="5126" width="21.42578125" style="75" customWidth="1"/>
    <col min="5127" max="5127" width="9.140625" style="75"/>
    <col min="5128" max="5128" width="12.28515625" style="75" customWidth="1"/>
    <col min="5129" max="5376" width="9.140625" style="75"/>
    <col min="5377" max="5377" width="4.42578125" style="75" customWidth="1"/>
    <col min="5378" max="5378" width="5.7109375" style="75" customWidth="1"/>
    <col min="5379" max="5379" width="8.42578125" style="75" customWidth="1"/>
    <col min="5380" max="5380" width="6.5703125" style="75" customWidth="1"/>
    <col min="5381" max="5381" width="47.42578125" style="75" customWidth="1"/>
    <col min="5382" max="5382" width="21.42578125" style="75" customWidth="1"/>
    <col min="5383" max="5383" width="9.140625" style="75"/>
    <col min="5384" max="5384" width="12.28515625" style="75" customWidth="1"/>
    <col min="5385" max="5632" width="9.140625" style="75"/>
    <col min="5633" max="5633" width="4.42578125" style="75" customWidth="1"/>
    <col min="5634" max="5634" width="5.7109375" style="75" customWidth="1"/>
    <col min="5635" max="5635" width="8.42578125" style="75" customWidth="1"/>
    <col min="5636" max="5636" width="6.5703125" style="75" customWidth="1"/>
    <col min="5637" max="5637" width="47.42578125" style="75" customWidth="1"/>
    <col min="5638" max="5638" width="21.42578125" style="75" customWidth="1"/>
    <col min="5639" max="5639" width="9.140625" style="75"/>
    <col min="5640" max="5640" width="12.28515625" style="75" customWidth="1"/>
    <col min="5641" max="5888" width="9.140625" style="75"/>
    <col min="5889" max="5889" width="4.42578125" style="75" customWidth="1"/>
    <col min="5890" max="5890" width="5.7109375" style="75" customWidth="1"/>
    <col min="5891" max="5891" width="8.42578125" style="75" customWidth="1"/>
    <col min="5892" max="5892" width="6.5703125" style="75" customWidth="1"/>
    <col min="5893" max="5893" width="47.42578125" style="75" customWidth="1"/>
    <col min="5894" max="5894" width="21.42578125" style="75" customWidth="1"/>
    <col min="5895" max="5895" width="9.140625" style="75"/>
    <col min="5896" max="5896" width="12.28515625" style="75" customWidth="1"/>
    <col min="5897" max="6144" width="9.140625" style="75"/>
    <col min="6145" max="6145" width="4.42578125" style="75" customWidth="1"/>
    <col min="6146" max="6146" width="5.7109375" style="75" customWidth="1"/>
    <col min="6147" max="6147" width="8.42578125" style="75" customWidth="1"/>
    <col min="6148" max="6148" width="6.5703125" style="75" customWidth="1"/>
    <col min="6149" max="6149" width="47.42578125" style="75" customWidth="1"/>
    <col min="6150" max="6150" width="21.42578125" style="75" customWidth="1"/>
    <col min="6151" max="6151" width="9.140625" style="75"/>
    <col min="6152" max="6152" width="12.28515625" style="75" customWidth="1"/>
    <col min="6153" max="6400" width="9.140625" style="75"/>
    <col min="6401" max="6401" width="4.42578125" style="75" customWidth="1"/>
    <col min="6402" max="6402" width="5.7109375" style="75" customWidth="1"/>
    <col min="6403" max="6403" width="8.42578125" style="75" customWidth="1"/>
    <col min="6404" max="6404" width="6.5703125" style="75" customWidth="1"/>
    <col min="6405" max="6405" width="47.42578125" style="75" customWidth="1"/>
    <col min="6406" max="6406" width="21.42578125" style="75" customWidth="1"/>
    <col min="6407" max="6407" width="9.140625" style="75"/>
    <col min="6408" max="6408" width="12.28515625" style="75" customWidth="1"/>
    <col min="6409" max="6656" width="9.140625" style="75"/>
    <col min="6657" max="6657" width="4.42578125" style="75" customWidth="1"/>
    <col min="6658" max="6658" width="5.7109375" style="75" customWidth="1"/>
    <col min="6659" max="6659" width="8.42578125" style="75" customWidth="1"/>
    <col min="6660" max="6660" width="6.5703125" style="75" customWidth="1"/>
    <col min="6661" max="6661" width="47.42578125" style="75" customWidth="1"/>
    <col min="6662" max="6662" width="21.42578125" style="75" customWidth="1"/>
    <col min="6663" max="6663" width="9.140625" style="75"/>
    <col min="6664" max="6664" width="12.28515625" style="75" customWidth="1"/>
    <col min="6665" max="6912" width="9.140625" style="75"/>
    <col min="6913" max="6913" width="4.42578125" style="75" customWidth="1"/>
    <col min="6914" max="6914" width="5.7109375" style="75" customWidth="1"/>
    <col min="6915" max="6915" width="8.42578125" style="75" customWidth="1"/>
    <col min="6916" max="6916" width="6.5703125" style="75" customWidth="1"/>
    <col min="6917" max="6917" width="47.42578125" style="75" customWidth="1"/>
    <col min="6918" max="6918" width="21.42578125" style="75" customWidth="1"/>
    <col min="6919" max="6919" width="9.140625" style="75"/>
    <col min="6920" max="6920" width="12.28515625" style="75" customWidth="1"/>
    <col min="6921" max="7168" width="9.140625" style="75"/>
    <col min="7169" max="7169" width="4.42578125" style="75" customWidth="1"/>
    <col min="7170" max="7170" width="5.7109375" style="75" customWidth="1"/>
    <col min="7171" max="7171" width="8.42578125" style="75" customWidth="1"/>
    <col min="7172" max="7172" width="6.5703125" style="75" customWidth="1"/>
    <col min="7173" max="7173" width="47.42578125" style="75" customWidth="1"/>
    <col min="7174" max="7174" width="21.42578125" style="75" customWidth="1"/>
    <col min="7175" max="7175" width="9.140625" style="75"/>
    <col min="7176" max="7176" width="12.28515625" style="75" customWidth="1"/>
    <col min="7177" max="7424" width="9.140625" style="75"/>
    <col min="7425" max="7425" width="4.42578125" style="75" customWidth="1"/>
    <col min="7426" max="7426" width="5.7109375" style="75" customWidth="1"/>
    <col min="7427" max="7427" width="8.42578125" style="75" customWidth="1"/>
    <col min="7428" max="7428" width="6.5703125" style="75" customWidth="1"/>
    <col min="7429" max="7429" width="47.42578125" style="75" customWidth="1"/>
    <col min="7430" max="7430" width="21.42578125" style="75" customWidth="1"/>
    <col min="7431" max="7431" width="9.140625" style="75"/>
    <col min="7432" max="7432" width="12.28515625" style="75" customWidth="1"/>
    <col min="7433" max="7680" width="9.140625" style="75"/>
    <col min="7681" max="7681" width="4.42578125" style="75" customWidth="1"/>
    <col min="7682" max="7682" width="5.7109375" style="75" customWidth="1"/>
    <col min="7683" max="7683" width="8.42578125" style="75" customWidth="1"/>
    <col min="7684" max="7684" width="6.5703125" style="75" customWidth="1"/>
    <col min="7685" max="7685" width="47.42578125" style="75" customWidth="1"/>
    <col min="7686" max="7686" width="21.42578125" style="75" customWidth="1"/>
    <col min="7687" max="7687" width="9.140625" style="75"/>
    <col min="7688" max="7688" width="12.28515625" style="75" customWidth="1"/>
    <col min="7689" max="7936" width="9.140625" style="75"/>
    <col min="7937" max="7937" width="4.42578125" style="75" customWidth="1"/>
    <col min="7938" max="7938" width="5.7109375" style="75" customWidth="1"/>
    <col min="7939" max="7939" width="8.42578125" style="75" customWidth="1"/>
    <col min="7940" max="7940" width="6.5703125" style="75" customWidth="1"/>
    <col min="7941" max="7941" width="47.42578125" style="75" customWidth="1"/>
    <col min="7942" max="7942" width="21.42578125" style="75" customWidth="1"/>
    <col min="7943" max="7943" width="9.140625" style="75"/>
    <col min="7944" max="7944" width="12.28515625" style="75" customWidth="1"/>
    <col min="7945" max="8192" width="9.140625" style="75"/>
    <col min="8193" max="8193" width="4.42578125" style="75" customWidth="1"/>
    <col min="8194" max="8194" width="5.7109375" style="75" customWidth="1"/>
    <col min="8195" max="8195" width="8.42578125" style="75" customWidth="1"/>
    <col min="8196" max="8196" width="6.5703125" style="75" customWidth="1"/>
    <col min="8197" max="8197" width="47.42578125" style="75" customWidth="1"/>
    <col min="8198" max="8198" width="21.42578125" style="75" customWidth="1"/>
    <col min="8199" max="8199" width="9.140625" style="75"/>
    <col min="8200" max="8200" width="12.28515625" style="75" customWidth="1"/>
    <col min="8201" max="8448" width="9.140625" style="75"/>
    <col min="8449" max="8449" width="4.42578125" style="75" customWidth="1"/>
    <col min="8450" max="8450" width="5.7109375" style="75" customWidth="1"/>
    <col min="8451" max="8451" width="8.42578125" style="75" customWidth="1"/>
    <col min="8452" max="8452" width="6.5703125" style="75" customWidth="1"/>
    <col min="8453" max="8453" width="47.42578125" style="75" customWidth="1"/>
    <col min="8454" max="8454" width="21.42578125" style="75" customWidth="1"/>
    <col min="8455" max="8455" width="9.140625" style="75"/>
    <col min="8456" max="8456" width="12.28515625" style="75" customWidth="1"/>
    <col min="8457" max="8704" width="9.140625" style="75"/>
    <col min="8705" max="8705" width="4.42578125" style="75" customWidth="1"/>
    <col min="8706" max="8706" width="5.7109375" style="75" customWidth="1"/>
    <col min="8707" max="8707" width="8.42578125" style="75" customWidth="1"/>
    <col min="8708" max="8708" width="6.5703125" style="75" customWidth="1"/>
    <col min="8709" max="8709" width="47.42578125" style="75" customWidth="1"/>
    <col min="8710" max="8710" width="21.42578125" style="75" customWidth="1"/>
    <col min="8711" max="8711" width="9.140625" style="75"/>
    <col min="8712" max="8712" width="12.28515625" style="75" customWidth="1"/>
    <col min="8713" max="8960" width="9.140625" style="75"/>
    <col min="8961" max="8961" width="4.42578125" style="75" customWidth="1"/>
    <col min="8962" max="8962" width="5.7109375" style="75" customWidth="1"/>
    <col min="8963" max="8963" width="8.42578125" style="75" customWidth="1"/>
    <col min="8964" max="8964" width="6.5703125" style="75" customWidth="1"/>
    <col min="8965" max="8965" width="47.42578125" style="75" customWidth="1"/>
    <col min="8966" max="8966" width="21.42578125" style="75" customWidth="1"/>
    <col min="8967" max="8967" width="9.140625" style="75"/>
    <col min="8968" max="8968" width="12.28515625" style="75" customWidth="1"/>
    <col min="8969" max="9216" width="9.140625" style="75"/>
    <col min="9217" max="9217" width="4.42578125" style="75" customWidth="1"/>
    <col min="9218" max="9218" width="5.7109375" style="75" customWidth="1"/>
    <col min="9219" max="9219" width="8.42578125" style="75" customWidth="1"/>
    <col min="9220" max="9220" width="6.5703125" style="75" customWidth="1"/>
    <col min="9221" max="9221" width="47.42578125" style="75" customWidth="1"/>
    <col min="9222" max="9222" width="21.42578125" style="75" customWidth="1"/>
    <col min="9223" max="9223" width="9.140625" style="75"/>
    <col min="9224" max="9224" width="12.28515625" style="75" customWidth="1"/>
    <col min="9225" max="9472" width="9.140625" style="75"/>
    <col min="9473" max="9473" width="4.42578125" style="75" customWidth="1"/>
    <col min="9474" max="9474" width="5.7109375" style="75" customWidth="1"/>
    <col min="9475" max="9475" width="8.42578125" style="75" customWidth="1"/>
    <col min="9476" max="9476" width="6.5703125" style="75" customWidth="1"/>
    <col min="9477" max="9477" width="47.42578125" style="75" customWidth="1"/>
    <col min="9478" max="9478" width="21.42578125" style="75" customWidth="1"/>
    <col min="9479" max="9479" width="9.140625" style="75"/>
    <col min="9480" max="9480" width="12.28515625" style="75" customWidth="1"/>
    <col min="9481" max="9728" width="9.140625" style="75"/>
    <col min="9729" max="9729" width="4.42578125" style="75" customWidth="1"/>
    <col min="9730" max="9730" width="5.7109375" style="75" customWidth="1"/>
    <col min="9731" max="9731" width="8.42578125" style="75" customWidth="1"/>
    <col min="9732" max="9732" width="6.5703125" style="75" customWidth="1"/>
    <col min="9733" max="9733" width="47.42578125" style="75" customWidth="1"/>
    <col min="9734" max="9734" width="21.42578125" style="75" customWidth="1"/>
    <col min="9735" max="9735" width="9.140625" style="75"/>
    <col min="9736" max="9736" width="12.28515625" style="75" customWidth="1"/>
    <col min="9737" max="9984" width="9.140625" style="75"/>
    <col min="9985" max="9985" width="4.42578125" style="75" customWidth="1"/>
    <col min="9986" max="9986" width="5.7109375" style="75" customWidth="1"/>
    <col min="9987" max="9987" width="8.42578125" style="75" customWidth="1"/>
    <col min="9988" max="9988" width="6.5703125" style="75" customWidth="1"/>
    <col min="9989" max="9989" width="47.42578125" style="75" customWidth="1"/>
    <col min="9990" max="9990" width="21.42578125" style="75" customWidth="1"/>
    <col min="9991" max="9991" width="9.140625" style="75"/>
    <col min="9992" max="9992" width="12.28515625" style="75" customWidth="1"/>
    <col min="9993" max="10240" width="9.140625" style="75"/>
    <col min="10241" max="10241" width="4.42578125" style="75" customWidth="1"/>
    <col min="10242" max="10242" width="5.7109375" style="75" customWidth="1"/>
    <col min="10243" max="10243" width="8.42578125" style="75" customWidth="1"/>
    <col min="10244" max="10244" width="6.5703125" style="75" customWidth="1"/>
    <col min="10245" max="10245" width="47.42578125" style="75" customWidth="1"/>
    <col min="10246" max="10246" width="21.42578125" style="75" customWidth="1"/>
    <col min="10247" max="10247" width="9.140625" style="75"/>
    <col min="10248" max="10248" width="12.28515625" style="75" customWidth="1"/>
    <col min="10249" max="10496" width="9.140625" style="75"/>
    <col min="10497" max="10497" width="4.42578125" style="75" customWidth="1"/>
    <col min="10498" max="10498" width="5.7109375" style="75" customWidth="1"/>
    <col min="10499" max="10499" width="8.42578125" style="75" customWidth="1"/>
    <col min="10500" max="10500" width="6.5703125" style="75" customWidth="1"/>
    <col min="10501" max="10501" width="47.42578125" style="75" customWidth="1"/>
    <col min="10502" max="10502" width="21.42578125" style="75" customWidth="1"/>
    <col min="10503" max="10503" width="9.140625" style="75"/>
    <col min="10504" max="10504" width="12.28515625" style="75" customWidth="1"/>
    <col min="10505" max="10752" width="9.140625" style="75"/>
    <col min="10753" max="10753" width="4.42578125" style="75" customWidth="1"/>
    <col min="10754" max="10754" width="5.7109375" style="75" customWidth="1"/>
    <col min="10755" max="10755" width="8.42578125" style="75" customWidth="1"/>
    <col min="10756" max="10756" width="6.5703125" style="75" customWidth="1"/>
    <col min="10757" max="10757" width="47.42578125" style="75" customWidth="1"/>
    <col min="10758" max="10758" width="21.42578125" style="75" customWidth="1"/>
    <col min="10759" max="10759" width="9.140625" style="75"/>
    <col min="10760" max="10760" width="12.28515625" style="75" customWidth="1"/>
    <col min="10761" max="11008" width="9.140625" style="75"/>
    <col min="11009" max="11009" width="4.42578125" style="75" customWidth="1"/>
    <col min="11010" max="11010" width="5.7109375" style="75" customWidth="1"/>
    <col min="11011" max="11011" width="8.42578125" style="75" customWidth="1"/>
    <col min="11012" max="11012" width="6.5703125" style="75" customWidth="1"/>
    <col min="11013" max="11013" width="47.42578125" style="75" customWidth="1"/>
    <col min="11014" max="11014" width="21.42578125" style="75" customWidth="1"/>
    <col min="11015" max="11015" width="9.140625" style="75"/>
    <col min="11016" max="11016" width="12.28515625" style="75" customWidth="1"/>
    <col min="11017" max="11264" width="9.140625" style="75"/>
    <col min="11265" max="11265" width="4.42578125" style="75" customWidth="1"/>
    <col min="11266" max="11266" width="5.7109375" style="75" customWidth="1"/>
    <col min="11267" max="11267" width="8.42578125" style="75" customWidth="1"/>
    <col min="11268" max="11268" width="6.5703125" style="75" customWidth="1"/>
    <col min="11269" max="11269" width="47.42578125" style="75" customWidth="1"/>
    <col min="11270" max="11270" width="21.42578125" style="75" customWidth="1"/>
    <col min="11271" max="11271" width="9.140625" style="75"/>
    <col min="11272" max="11272" width="12.28515625" style="75" customWidth="1"/>
    <col min="11273" max="11520" width="9.140625" style="75"/>
    <col min="11521" max="11521" width="4.42578125" style="75" customWidth="1"/>
    <col min="11522" max="11522" width="5.7109375" style="75" customWidth="1"/>
    <col min="11523" max="11523" width="8.42578125" style="75" customWidth="1"/>
    <col min="11524" max="11524" width="6.5703125" style="75" customWidth="1"/>
    <col min="11525" max="11525" width="47.42578125" style="75" customWidth="1"/>
    <col min="11526" max="11526" width="21.42578125" style="75" customWidth="1"/>
    <col min="11527" max="11527" width="9.140625" style="75"/>
    <col min="11528" max="11528" width="12.28515625" style="75" customWidth="1"/>
    <col min="11529" max="11776" width="9.140625" style="75"/>
    <col min="11777" max="11777" width="4.42578125" style="75" customWidth="1"/>
    <col min="11778" max="11778" width="5.7109375" style="75" customWidth="1"/>
    <col min="11779" max="11779" width="8.42578125" style="75" customWidth="1"/>
    <col min="11780" max="11780" width="6.5703125" style="75" customWidth="1"/>
    <col min="11781" max="11781" width="47.42578125" style="75" customWidth="1"/>
    <col min="11782" max="11782" width="21.42578125" style="75" customWidth="1"/>
    <col min="11783" max="11783" width="9.140625" style="75"/>
    <col min="11784" max="11784" width="12.28515625" style="75" customWidth="1"/>
    <col min="11785" max="12032" width="9.140625" style="75"/>
    <col min="12033" max="12033" width="4.42578125" style="75" customWidth="1"/>
    <col min="12034" max="12034" width="5.7109375" style="75" customWidth="1"/>
    <col min="12035" max="12035" width="8.42578125" style="75" customWidth="1"/>
    <col min="12036" max="12036" width="6.5703125" style="75" customWidth="1"/>
    <col min="12037" max="12037" width="47.42578125" style="75" customWidth="1"/>
    <col min="12038" max="12038" width="21.42578125" style="75" customWidth="1"/>
    <col min="12039" max="12039" width="9.140625" style="75"/>
    <col min="12040" max="12040" width="12.28515625" style="75" customWidth="1"/>
    <col min="12041" max="12288" width="9.140625" style="75"/>
    <col min="12289" max="12289" width="4.42578125" style="75" customWidth="1"/>
    <col min="12290" max="12290" width="5.7109375" style="75" customWidth="1"/>
    <col min="12291" max="12291" width="8.42578125" style="75" customWidth="1"/>
    <col min="12292" max="12292" width="6.5703125" style="75" customWidth="1"/>
    <col min="12293" max="12293" width="47.42578125" style="75" customWidth="1"/>
    <col min="12294" max="12294" width="21.42578125" style="75" customWidth="1"/>
    <col min="12295" max="12295" width="9.140625" style="75"/>
    <col min="12296" max="12296" width="12.28515625" style="75" customWidth="1"/>
    <col min="12297" max="12544" width="9.140625" style="75"/>
    <col min="12545" max="12545" width="4.42578125" style="75" customWidth="1"/>
    <col min="12546" max="12546" width="5.7109375" style="75" customWidth="1"/>
    <col min="12547" max="12547" width="8.42578125" style="75" customWidth="1"/>
    <col min="12548" max="12548" width="6.5703125" style="75" customWidth="1"/>
    <col min="12549" max="12549" width="47.42578125" style="75" customWidth="1"/>
    <col min="12550" max="12550" width="21.42578125" style="75" customWidth="1"/>
    <col min="12551" max="12551" width="9.140625" style="75"/>
    <col min="12552" max="12552" width="12.28515625" style="75" customWidth="1"/>
    <col min="12553" max="12800" width="9.140625" style="75"/>
    <col min="12801" max="12801" width="4.42578125" style="75" customWidth="1"/>
    <col min="12802" max="12802" width="5.7109375" style="75" customWidth="1"/>
    <col min="12803" max="12803" width="8.42578125" style="75" customWidth="1"/>
    <col min="12804" max="12804" width="6.5703125" style="75" customWidth="1"/>
    <col min="12805" max="12805" width="47.42578125" style="75" customWidth="1"/>
    <col min="12806" max="12806" width="21.42578125" style="75" customWidth="1"/>
    <col min="12807" max="12807" width="9.140625" style="75"/>
    <col min="12808" max="12808" width="12.28515625" style="75" customWidth="1"/>
    <col min="12809" max="13056" width="9.140625" style="75"/>
    <col min="13057" max="13057" width="4.42578125" style="75" customWidth="1"/>
    <col min="13058" max="13058" width="5.7109375" style="75" customWidth="1"/>
    <col min="13059" max="13059" width="8.42578125" style="75" customWidth="1"/>
    <col min="13060" max="13060" width="6.5703125" style="75" customWidth="1"/>
    <col min="13061" max="13061" width="47.42578125" style="75" customWidth="1"/>
    <col min="13062" max="13062" width="21.42578125" style="75" customWidth="1"/>
    <col min="13063" max="13063" width="9.140625" style="75"/>
    <col min="13064" max="13064" width="12.28515625" style="75" customWidth="1"/>
    <col min="13065" max="13312" width="9.140625" style="75"/>
    <col min="13313" max="13313" width="4.42578125" style="75" customWidth="1"/>
    <col min="13314" max="13314" width="5.7109375" style="75" customWidth="1"/>
    <col min="13315" max="13315" width="8.42578125" style="75" customWidth="1"/>
    <col min="13316" max="13316" width="6.5703125" style="75" customWidth="1"/>
    <col min="13317" max="13317" width="47.42578125" style="75" customWidth="1"/>
    <col min="13318" max="13318" width="21.42578125" style="75" customWidth="1"/>
    <col min="13319" max="13319" width="9.140625" style="75"/>
    <col min="13320" max="13320" width="12.28515625" style="75" customWidth="1"/>
    <col min="13321" max="13568" width="9.140625" style="75"/>
    <col min="13569" max="13569" width="4.42578125" style="75" customWidth="1"/>
    <col min="13570" max="13570" width="5.7109375" style="75" customWidth="1"/>
    <col min="13571" max="13571" width="8.42578125" style="75" customWidth="1"/>
    <col min="13572" max="13572" width="6.5703125" style="75" customWidth="1"/>
    <col min="13573" max="13573" width="47.42578125" style="75" customWidth="1"/>
    <col min="13574" max="13574" width="21.42578125" style="75" customWidth="1"/>
    <col min="13575" max="13575" width="9.140625" style="75"/>
    <col min="13576" max="13576" width="12.28515625" style="75" customWidth="1"/>
    <col min="13577" max="13824" width="9.140625" style="75"/>
    <col min="13825" max="13825" width="4.42578125" style="75" customWidth="1"/>
    <col min="13826" max="13826" width="5.7109375" style="75" customWidth="1"/>
    <col min="13827" max="13827" width="8.42578125" style="75" customWidth="1"/>
    <col min="13828" max="13828" width="6.5703125" style="75" customWidth="1"/>
    <col min="13829" max="13829" width="47.42578125" style="75" customWidth="1"/>
    <col min="13830" max="13830" width="21.42578125" style="75" customWidth="1"/>
    <col min="13831" max="13831" width="9.140625" style="75"/>
    <col min="13832" max="13832" width="12.28515625" style="75" customWidth="1"/>
    <col min="13833" max="14080" width="9.140625" style="75"/>
    <col min="14081" max="14081" width="4.42578125" style="75" customWidth="1"/>
    <col min="14082" max="14082" width="5.7109375" style="75" customWidth="1"/>
    <col min="14083" max="14083" width="8.42578125" style="75" customWidth="1"/>
    <col min="14084" max="14084" width="6.5703125" style="75" customWidth="1"/>
    <col min="14085" max="14085" width="47.42578125" style="75" customWidth="1"/>
    <col min="14086" max="14086" width="21.42578125" style="75" customWidth="1"/>
    <col min="14087" max="14087" width="9.140625" style="75"/>
    <col min="14088" max="14088" width="12.28515625" style="75" customWidth="1"/>
    <col min="14089" max="14336" width="9.140625" style="75"/>
    <col min="14337" max="14337" width="4.42578125" style="75" customWidth="1"/>
    <col min="14338" max="14338" width="5.7109375" style="75" customWidth="1"/>
    <col min="14339" max="14339" width="8.42578125" style="75" customWidth="1"/>
    <col min="14340" max="14340" width="6.5703125" style="75" customWidth="1"/>
    <col min="14341" max="14341" width="47.42578125" style="75" customWidth="1"/>
    <col min="14342" max="14342" width="21.42578125" style="75" customWidth="1"/>
    <col min="14343" max="14343" width="9.140625" style="75"/>
    <col min="14344" max="14344" width="12.28515625" style="75" customWidth="1"/>
    <col min="14345" max="14592" width="9.140625" style="75"/>
    <col min="14593" max="14593" width="4.42578125" style="75" customWidth="1"/>
    <col min="14594" max="14594" width="5.7109375" style="75" customWidth="1"/>
    <col min="14595" max="14595" width="8.42578125" style="75" customWidth="1"/>
    <col min="14596" max="14596" width="6.5703125" style="75" customWidth="1"/>
    <col min="14597" max="14597" width="47.42578125" style="75" customWidth="1"/>
    <col min="14598" max="14598" width="21.42578125" style="75" customWidth="1"/>
    <col min="14599" max="14599" width="9.140625" style="75"/>
    <col min="14600" max="14600" width="12.28515625" style="75" customWidth="1"/>
    <col min="14601" max="14848" width="9.140625" style="75"/>
    <col min="14849" max="14849" width="4.42578125" style="75" customWidth="1"/>
    <col min="14850" max="14850" width="5.7109375" style="75" customWidth="1"/>
    <col min="14851" max="14851" width="8.42578125" style="75" customWidth="1"/>
    <col min="14852" max="14852" width="6.5703125" style="75" customWidth="1"/>
    <col min="14853" max="14853" width="47.42578125" style="75" customWidth="1"/>
    <col min="14854" max="14854" width="21.42578125" style="75" customWidth="1"/>
    <col min="14855" max="14855" width="9.140625" style="75"/>
    <col min="14856" max="14856" width="12.28515625" style="75" customWidth="1"/>
    <col min="14857" max="15104" width="9.140625" style="75"/>
    <col min="15105" max="15105" width="4.42578125" style="75" customWidth="1"/>
    <col min="15106" max="15106" width="5.7109375" style="75" customWidth="1"/>
    <col min="15107" max="15107" width="8.42578125" style="75" customWidth="1"/>
    <col min="15108" max="15108" width="6.5703125" style="75" customWidth="1"/>
    <col min="15109" max="15109" width="47.42578125" style="75" customWidth="1"/>
    <col min="15110" max="15110" width="21.42578125" style="75" customWidth="1"/>
    <col min="15111" max="15111" width="9.140625" style="75"/>
    <col min="15112" max="15112" width="12.28515625" style="75" customWidth="1"/>
    <col min="15113" max="15360" width="9.140625" style="75"/>
    <col min="15361" max="15361" width="4.42578125" style="75" customWidth="1"/>
    <col min="15362" max="15362" width="5.7109375" style="75" customWidth="1"/>
    <col min="15363" max="15363" width="8.42578125" style="75" customWidth="1"/>
    <col min="15364" max="15364" width="6.5703125" style="75" customWidth="1"/>
    <col min="15365" max="15365" width="47.42578125" style="75" customWidth="1"/>
    <col min="15366" max="15366" width="21.42578125" style="75" customWidth="1"/>
    <col min="15367" max="15367" width="9.140625" style="75"/>
    <col min="15368" max="15368" width="12.28515625" style="75" customWidth="1"/>
    <col min="15369" max="15616" width="9.140625" style="75"/>
    <col min="15617" max="15617" width="4.42578125" style="75" customWidth="1"/>
    <col min="15618" max="15618" width="5.7109375" style="75" customWidth="1"/>
    <col min="15619" max="15619" width="8.42578125" style="75" customWidth="1"/>
    <col min="15620" max="15620" width="6.5703125" style="75" customWidth="1"/>
    <col min="15621" max="15621" width="47.42578125" style="75" customWidth="1"/>
    <col min="15622" max="15622" width="21.42578125" style="75" customWidth="1"/>
    <col min="15623" max="15623" width="9.140625" style="75"/>
    <col min="15624" max="15624" width="12.28515625" style="75" customWidth="1"/>
    <col min="15625" max="15872" width="9.140625" style="75"/>
    <col min="15873" max="15873" width="4.42578125" style="75" customWidth="1"/>
    <col min="15874" max="15874" width="5.7109375" style="75" customWidth="1"/>
    <col min="15875" max="15875" width="8.42578125" style="75" customWidth="1"/>
    <col min="15876" max="15876" width="6.5703125" style="75" customWidth="1"/>
    <col min="15877" max="15877" width="47.42578125" style="75" customWidth="1"/>
    <col min="15878" max="15878" width="21.42578125" style="75" customWidth="1"/>
    <col min="15879" max="15879" width="9.140625" style="75"/>
    <col min="15880" max="15880" width="12.28515625" style="75" customWidth="1"/>
    <col min="15881" max="16128" width="9.140625" style="75"/>
    <col min="16129" max="16129" width="4.42578125" style="75" customWidth="1"/>
    <col min="16130" max="16130" width="5.7109375" style="75" customWidth="1"/>
    <col min="16131" max="16131" width="8.42578125" style="75" customWidth="1"/>
    <col min="16132" max="16132" width="6.5703125" style="75" customWidth="1"/>
    <col min="16133" max="16133" width="47.42578125" style="75" customWidth="1"/>
    <col min="16134" max="16134" width="21.42578125" style="75" customWidth="1"/>
    <col min="16135" max="16135" width="9.140625" style="75"/>
    <col min="16136" max="16136" width="12.28515625" style="75" customWidth="1"/>
    <col min="16137" max="16384" width="9.140625" style="75"/>
  </cols>
  <sheetData>
    <row r="1" spans="1:8" ht="18.75" customHeight="1" x14ac:dyDescent="0.2">
      <c r="E1" s="77" t="s">
        <v>156</v>
      </c>
      <c r="F1" s="78"/>
    </row>
    <row r="2" spans="1:8" x14ac:dyDescent="0.2">
      <c r="E2" s="79" t="s">
        <v>157</v>
      </c>
      <c r="F2" s="78"/>
    </row>
    <row r="3" spans="1:8" x14ac:dyDescent="0.2">
      <c r="E3" s="80" t="s">
        <v>158</v>
      </c>
      <c r="F3" s="78"/>
    </row>
    <row r="4" spans="1:8" x14ac:dyDescent="0.2">
      <c r="E4" s="79" t="s">
        <v>159</v>
      </c>
      <c r="F4" s="78"/>
    </row>
    <row r="5" spans="1:8" x14ac:dyDescent="0.2">
      <c r="E5" s="81"/>
    </row>
    <row r="6" spans="1:8" ht="22.5" customHeight="1" x14ac:dyDescent="0.2">
      <c r="A6" s="82" t="s">
        <v>51</v>
      </c>
      <c r="B6" s="82"/>
      <c r="C6" s="82"/>
      <c r="D6" s="83"/>
      <c r="E6" s="82"/>
      <c r="F6" s="82"/>
    </row>
    <row r="7" spans="1:8" ht="15.75" customHeight="1" x14ac:dyDescent="0.2">
      <c r="A7" s="82" t="s">
        <v>52</v>
      </c>
      <c r="B7" s="82"/>
      <c r="C7" s="82"/>
      <c r="D7" s="83"/>
      <c r="E7" s="82"/>
      <c r="F7" s="82"/>
    </row>
    <row r="8" spans="1:8" ht="24.75" customHeight="1" x14ac:dyDescent="0.2">
      <c r="F8" s="84"/>
    </row>
    <row r="9" spans="1:8" ht="19.5" customHeight="1" x14ac:dyDescent="0.2">
      <c r="F9" s="85" t="s">
        <v>2</v>
      </c>
    </row>
    <row r="10" spans="1:8" ht="20.25" customHeight="1" x14ac:dyDescent="0.2">
      <c r="A10" s="86" t="s">
        <v>53</v>
      </c>
      <c r="B10" s="86" t="s">
        <v>24</v>
      </c>
      <c r="C10" s="86" t="s">
        <v>54</v>
      </c>
      <c r="D10" s="87" t="s">
        <v>55</v>
      </c>
      <c r="E10" s="88" t="s">
        <v>56</v>
      </c>
      <c r="F10" s="86" t="s">
        <v>57</v>
      </c>
    </row>
    <row r="11" spans="1:8" s="92" customFormat="1" ht="10.5" customHeight="1" x14ac:dyDescent="0.15">
      <c r="A11" s="89">
        <v>1</v>
      </c>
      <c r="B11" s="89">
        <v>2</v>
      </c>
      <c r="C11" s="89">
        <v>3</v>
      </c>
      <c r="D11" s="90">
        <v>4</v>
      </c>
      <c r="E11" s="91">
        <v>5</v>
      </c>
      <c r="F11" s="89">
        <v>6</v>
      </c>
    </row>
    <row r="12" spans="1:8" ht="17.25" customHeight="1" x14ac:dyDescent="0.2">
      <c r="A12" s="221" t="s">
        <v>58</v>
      </c>
      <c r="B12" s="222"/>
      <c r="C12" s="222"/>
      <c r="D12" s="93"/>
      <c r="E12" s="222"/>
      <c r="F12" s="223"/>
    </row>
    <row r="13" spans="1:8" ht="27" customHeight="1" x14ac:dyDescent="0.2">
      <c r="A13" s="94">
        <v>1</v>
      </c>
      <c r="B13" s="94">
        <v>700</v>
      </c>
      <c r="C13" s="94">
        <v>70095</v>
      </c>
      <c r="D13" s="95">
        <v>6230</v>
      </c>
      <c r="E13" s="96" t="s">
        <v>59</v>
      </c>
      <c r="F13" s="97">
        <f>1500000</f>
        <v>1500000</v>
      </c>
      <c r="G13" s="98"/>
    </row>
    <row r="14" spans="1:8" ht="26.25" customHeight="1" x14ac:dyDescent="0.2">
      <c r="A14" s="94">
        <v>2</v>
      </c>
      <c r="B14" s="94">
        <v>750</v>
      </c>
      <c r="C14" s="94">
        <v>75095</v>
      </c>
      <c r="D14" s="87">
        <v>2360</v>
      </c>
      <c r="E14" s="99" t="s">
        <v>60</v>
      </c>
      <c r="F14" s="97">
        <f>200000</f>
        <v>200000</v>
      </c>
      <c r="H14" s="100"/>
    </row>
    <row r="15" spans="1:8" ht="15.75" customHeight="1" x14ac:dyDescent="0.2">
      <c r="A15" s="101">
        <v>3</v>
      </c>
      <c r="B15" s="101">
        <v>755</v>
      </c>
      <c r="C15" s="101">
        <v>75515</v>
      </c>
      <c r="D15" s="102">
        <v>2360</v>
      </c>
      <c r="E15" s="103" t="s">
        <v>61</v>
      </c>
      <c r="F15" s="104">
        <f>142101</f>
        <v>142101</v>
      </c>
      <c r="H15" s="100"/>
    </row>
    <row r="16" spans="1:8" ht="24" customHeight="1" x14ac:dyDescent="0.2">
      <c r="A16" s="94">
        <v>4</v>
      </c>
      <c r="B16" s="94">
        <v>801</v>
      </c>
      <c r="C16" s="94">
        <v>80195</v>
      </c>
      <c r="D16" s="105" t="s">
        <v>62</v>
      </c>
      <c r="E16" s="106" t="s">
        <v>63</v>
      </c>
      <c r="F16" s="107">
        <f>420889.55+24732</f>
        <v>445621.55</v>
      </c>
      <c r="H16" s="100"/>
    </row>
    <row r="17" spans="1:8" ht="37.5" customHeight="1" x14ac:dyDescent="0.2">
      <c r="A17" s="94">
        <v>5</v>
      </c>
      <c r="B17" s="94">
        <v>801</v>
      </c>
      <c r="C17" s="94">
        <v>80195</v>
      </c>
      <c r="D17" s="105" t="s">
        <v>62</v>
      </c>
      <c r="E17" s="106" t="s">
        <v>64</v>
      </c>
      <c r="F17" s="107">
        <f>295836.29+17383.71</f>
        <v>313220</v>
      </c>
      <c r="H17" s="100"/>
    </row>
    <row r="18" spans="1:8" ht="26.25" customHeight="1" x14ac:dyDescent="0.2">
      <c r="A18" s="94">
        <v>6</v>
      </c>
      <c r="B18" s="94">
        <v>801</v>
      </c>
      <c r="C18" s="94">
        <v>80195</v>
      </c>
      <c r="D18" s="105" t="s">
        <v>62</v>
      </c>
      <c r="E18" s="106" t="s">
        <v>65</v>
      </c>
      <c r="F18" s="107">
        <f>4514565.51+265281.51</f>
        <v>4779847.0199999996</v>
      </c>
      <c r="H18" s="100"/>
    </row>
    <row r="19" spans="1:8" ht="15" customHeight="1" x14ac:dyDescent="0.2">
      <c r="A19" s="101">
        <v>7</v>
      </c>
      <c r="B19" s="101">
        <v>851</v>
      </c>
      <c r="C19" s="101">
        <v>85153</v>
      </c>
      <c r="D19" s="108">
        <v>2360</v>
      </c>
      <c r="E19" s="109" t="s">
        <v>66</v>
      </c>
      <c r="F19" s="107">
        <f>70000</f>
        <v>70000</v>
      </c>
      <c r="H19" s="100"/>
    </row>
    <row r="20" spans="1:8" ht="36" customHeight="1" x14ac:dyDescent="0.2">
      <c r="A20" s="94">
        <v>8</v>
      </c>
      <c r="B20" s="94">
        <v>851</v>
      </c>
      <c r="C20" s="94">
        <v>85154</v>
      </c>
      <c r="D20" s="87">
        <v>2360</v>
      </c>
      <c r="E20" s="99" t="s">
        <v>67</v>
      </c>
      <c r="F20" s="97">
        <f>615000</f>
        <v>615000</v>
      </c>
    </row>
    <row r="21" spans="1:8" ht="24.75" customHeight="1" x14ac:dyDescent="0.2">
      <c r="A21" s="110">
        <v>9</v>
      </c>
      <c r="B21" s="110">
        <v>851</v>
      </c>
      <c r="C21" s="111">
        <v>85195</v>
      </c>
      <c r="D21" s="112">
        <v>2360</v>
      </c>
      <c r="E21" s="113" t="s">
        <v>68</v>
      </c>
      <c r="F21" s="97">
        <f>82500</f>
        <v>82500</v>
      </c>
    </row>
    <row r="22" spans="1:8" ht="24.75" customHeight="1" x14ac:dyDescent="0.2">
      <c r="A22" s="110">
        <v>10</v>
      </c>
      <c r="B22" s="114">
        <v>852</v>
      </c>
      <c r="C22" s="115">
        <v>85228</v>
      </c>
      <c r="D22" s="112">
        <v>2360</v>
      </c>
      <c r="E22" s="116" t="s">
        <v>69</v>
      </c>
      <c r="F22" s="97">
        <f>F23+F24</f>
        <v>12972613.35</v>
      </c>
    </row>
    <row r="23" spans="1:8" s="78" customFormat="1" ht="13.5" customHeight="1" x14ac:dyDescent="0.2">
      <c r="A23" s="117" t="s">
        <v>70</v>
      </c>
      <c r="B23" s="118"/>
      <c r="C23" s="119"/>
      <c r="D23" s="120"/>
      <c r="E23" s="121" t="s">
        <v>71</v>
      </c>
      <c r="F23" s="122">
        <f>9183600-86.65</f>
        <v>9183513.3499999996</v>
      </c>
    </row>
    <row r="24" spans="1:8" s="78" customFormat="1" ht="13.5" customHeight="1" x14ac:dyDescent="0.2">
      <c r="A24" s="117" t="s">
        <v>72</v>
      </c>
      <c r="B24" s="118"/>
      <c r="C24" s="119"/>
      <c r="D24" s="120"/>
      <c r="E24" s="121" t="s">
        <v>73</v>
      </c>
      <c r="F24" s="122">
        <v>3789100</v>
      </c>
    </row>
    <row r="25" spans="1:8" ht="25.5" customHeight="1" x14ac:dyDescent="0.2">
      <c r="A25" s="94">
        <v>11</v>
      </c>
      <c r="B25" s="94">
        <v>852</v>
      </c>
      <c r="C25" s="94">
        <v>85295</v>
      </c>
      <c r="D25" s="87">
        <v>2360</v>
      </c>
      <c r="E25" s="99" t="s">
        <v>74</v>
      </c>
      <c r="F25" s="97">
        <f>2691864</f>
        <v>2691864</v>
      </c>
    </row>
    <row r="26" spans="1:8" ht="38.25" customHeight="1" x14ac:dyDescent="0.2">
      <c r="A26" s="94">
        <v>12</v>
      </c>
      <c r="B26" s="94">
        <v>853</v>
      </c>
      <c r="C26" s="94">
        <v>85395</v>
      </c>
      <c r="D26" s="87">
        <v>2360</v>
      </c>
      <c r="E26" s="99" t="s">
        <v>75</v>
      </c>
      <c r="F26" s="97">
        <f>20000</f>
        <v>20000</v>
      </c>
    </row>
    <row r="27" spans="1:8" ht="15.75" customHeight="1" x14ac:dyDescent="0.2">
      <c r="A27" s="123">
        <v>13</v>
      </c>
      <c r="B27" s="123">
        <v>855</v>
      </c>
      <c r="C27" s="123">
        <v>85510</v>
      </c>
      <c r="D27" s="124">
        <v>2360</v>
      </c>
      <c r="E27" s="116" t="s">
        <v>23</v>
      </c>
      <c r="F27" s="104">
        <f>3019200-5.74</f>
        <v>3019194.26</v>
      </c>
    </row>
    <row r="28" spans="1:8" ht="24.75" customHeight="1" x14ac:dyDescent="0.2">
      <c r="A28" s="94">
        <v>14</v>
      </c>
      <c r="B28" s="94">
        <v>900</v>
      </c>
      <c r="C28" s="94">
        <v>90001</v>
      </c>
      <c r="D28" s="87">
        <v>6230</v>
      </c>
      <c r="E28" s="125" t="s">
        <v>76</v>
      </c>
      <c r="F28" s="97">
        <f>250000</f>
        <v>250000</v>
      </c>
    </row>
    <row r="29" spans="1:8" ht="22.5" customHeight="1" x14ac:dyDescent="0.2">
      <c r="A29" s="126">
        <v>15</v>
      </c>
      <c r="B29" s="94">
        <v>900</v>
      </c>
      <c r="C29" s="94">
        <v>90005</v>
      </c>
      <c r="D29" s="87">
        <v>6230</v>
      </c>
      <c r="E29" s="127" t="s">
        <v>77</v>
      </c>
      <c r="F29" s="128">
        <f>2820700</f>
        <v>2820700</v>
      </c>
    </row>
    <row r="30" spans="1:8" s="78" customFormat="1" ht="15" customHeight="1" x14ac:dyDescent="0.2">
      <c r="A30" s="123">
        <v>16</v>
      </c>
      <c r="B30" s="123">
        <v>921</v>
      </c>
      <c r="C30" s="123">
        <v>92120</v>
      </c>
      <c r="D30" s="124">
        <v>2720</v>
      </c>
      <c r="E30" s="129" t="s">
        <v>31</v>
      </c>
      <c r="F30" s="128">
        <f>800000</f>
        <v>800000</v>
      </c>
    </row>
    <row r="31" spans="1:8" s="78" customFormat="1" ht="47.25" customHeight="1" x14ac:dyDescent="0.2">
      <c r="A31" s="94">
        <v>17</v>
      </c>
      <c r="B31" s="94">
        <v>921</v>
      </c>
      <c r="C31" s="94">
        <v>92120</v>
      </c>
      <c r="D31" s="87">
        <v>6570</v>
      </c>
      <c r="E31" s="113" t="s">
        <v>78</v>
      </c>
      <c r="F31" s="97">
        <f>3572000</f>
        <v>3572000</v>
      </c>
    </row>
    <row r="32" spans="1:8" ht="36.75" customHeight="1" x14ac:dyDescent="0.2">
      <c r="A32" s="94">
        <v>18</v>
      </c>
      <c r="B32" s="94">
        <v>921</v>
      </c>
      <c r="C32" s="94">
        <v>92195</v>
      </c>
      <c r="D32" s="130">
        <v>2360</v>
      </c>
      <c r="E32" s="99" t="s">
        <v>79</v>
      </c>
      <c r="F32" s="128">
        <f>600000</f>
        <v>600000</v>
      </c>
    </row>
    <row r="33" spans="1:8" ht="15.6" customHeight="1" x14ac:dyDescent="0.2">
      <c r="A33" s="101">
        <v>19</v>
      </c>
      <c r="B33" s="101">
        <v>926</v>
      </c>
      <c r="C33" s="101">
        <v>92605</v>
      </c>
      <c r="D33" s="131">
        <v>2360</v>
      </c>
      <c r="E33" s="103" t="s">
        <v>80</v>
      </c>
      <c r="F33" s="97">
        <f>4850000</f>
        <v>4850000</v>
      </c>
    </row>
    <row r="34" spans="1:8" s="133" customFormat="1" ht="18" customHeight="1" x14ac:dyDescent="0.25">
      <c r="A34" s="224"/>
      <c r="B34" s="225"/>
      <c r="C34" s="225"/>
      <c r="D34" s="132"/>
      <c r="E34" s="225" t="s">
        <v>81</v>
      </c>
      <c r="F34" s="226">
        <f>SUM(F13,F14,F15,F16,F17,F18,F19,F20,F21,F22,F25,F26,F27,F28,F29,F30,F31,F32,F33)</f>
        <v>39744661.18</v>
      </c>
      <c r="H34" s="134"/>
    </row>
    <row r="35" spans="1:8" ht="17.25" customHeight="1" x14ac:dyDescent="0.2">
      <c r="A35" s="221" t="s">
        <v>82</v>
      </c>
      <c r="B35" s="222"/>
      <c r="C35" s="222"/>
      <c r="D35" s="93"/>
      <c r="E35" s="222"/>
      <c r="F35" s="223"/>
    </row>
    <row r="36" spans="1:8" ht="17.25" customHeight="1" x14ac:dyDescent="0.2">
      <c r="A36" s="86" t="s">
        <v>53</v>
      </c>
      <c r="B36" s="86" t="s">
        <v>24</v>
      </c>
      <c r="C36" s="86" t="s">
        <v>54</v>
      </c>
      <c r="D36" s="102"/>
      <c r="E36" s="88" t="s">
        <v>83</v>
      </c>
      <c r="F36" s="135" t="s">
        <v>57</v>
      </c>
    </row>
    <row r="37" spans="1:8" ht="24" customHeight="1" x14ac:dyDescent="0.2">
      <c r="A37" s="94">
        <v>1</v>
      </c>
      <c r="B37" s="94">
        <v>801</v>
      </c>
      <c r="C37" s="94">
        <v>80101</v>
      </c>
      <c r="D37" s="130" t="s">
        <v>84</v>
      </c>
      <c r="E37" s="136" t="s">
        <v>15</v>
      </c>
      <c r="F37" s="97">
        <v>13982584.359999999</v>
      </c>
    </row>
    <row r="38" spans="1:8" s="78" customFormat="1" ht="13.5" customHeight="1" x14ac:dyDescent="0.2">
      <c r="A38" s="137"/>
      <c r="B38" s="138"/>
      <c r="C38" s="139"/>
      <c r="D38" s="140"/>
      <c r="E38" s="141" t="s">
        <v>85</v>
      </c>
      <c r="F38" s="142"/>
    </row>
    <row r="39" spans="1:8" s="78" customFormat="1" ht="13.5" customHeight="1" x14ac:dyDescent="0.2">
      <c r="A39" s="143"/>
      <c r="B39" s="80"/>
      <c r="C39" s="144"/>
      <c r="D39" s="145"/>
      <c r="E39" s="146" t="s">
        <v>86</v>
      </c>
      <c r="F39" s="147"/>
      <c r="G39" s="148"/>
    </row>
    <row r="40" spans="1:8" s="78" customFormat="1" ht="23.25" customHeight="1" x14ac:dyDescent="0.2">
      <c r="A40" s="143"/>
      <c r="B40" s="80"/>
      <c r="C40" s="144"/>
      <c r="D40" s="149"/>
      <c r="E40" s="150" t="s">
        <v>87</v>
      </c>
      <c r="F40" s="151"/>
    </row>
    <row r="41" spans="1:8" s="78" customFormat="1" ht="25.5" customHeight="1" x14ac:dyDescent="0.2">
      <c r="A41" s="143"/>
      <c r="B41" s="80"/>
      <c r="C41" s="144"/>
      <c r="D41" s="149"/>
      <c r="E41" s="152" t="s">
        <v>88</v>
      </c>
      <c r="F41" s="147"/>
    </row>
    <row r="42" spans="1:8" s="78" customFormat="1" ht="24" customHeight="1" x14ac:dyDescent="0.2">
      <c r="A42" s="153"/>
      <c r="B42" s="154"/>
      <c r="C42" s="155"/>
      <c r="D42" s="156"/>
      <c r="E42" s="157" t="s">
        <v>89</v>
      </c>
      <c r="F42" s="158"/>
    </row>
    <row r="43" spans="1:8" ht="13.9" customHeight="1" x14ac:dyDescent="0.2">
      <c r="A43" s="123">
        <v>2</v>
      </c>
      <c r="B43" s="123">
        <v>801</v>
      </c>
      <c r="C43" s="123">
        <v>80103</v>
      </c>
      <c r="D43" s="124">
        <v>2540</v>
      </c>
      <c r="E43" s="129" t="s">
        <v>90</v>
      </c>
      <c r="F43" s="104">
        <v>218379.2</v>
      </c>
    </row>
    <row r="44" spans="1:8" s="78" customFormat="1" ht="26.25" customHeight="1" x14ac:dyDescent="0.2">
      <c r="A44" s="143"/>
      <c r="B44" s="80"/>
      <c r="C44" s="144"/>
      <c r="D44" s="149"/>
      <c r="E44" s="159" t="s">
        <v>87</v>
      </c>
      <c r="F44" s="142"/>
    </row>
    <row r="45" spans="1:8" ht="24" customHeight="1" x14ac:dyDescent="0.2">
      <c r="A45" s="94">
        <v>3</v>
      </c>
      <c r="B45" s="94">
        <v>801</v>
      </c>
      <c r="C45" s="94">
        <v>80104</v>
      </c>
      <c r="D45" s="130" t="s">
        <v>84</v>
      </c>
      <c r="E45" s="136" t="s">
        <v>16</v>
      </c>
      <c r="F45" s="97">
        <v>13575820</v>
      </c>
    </row>
    <row r="46" spans="1:8" s="78" customFormat="1" ht="13.5" customHeight="1" x14ac:dyDescent="0.2">
      <c r="A46" s="137"/>
      <c r="B46" s="138"/>
      <c r="C46" s="139"/>
      <c r="D46" s="140"/>
      <c r="E46" s="141" t="s">
        <v>91</v>
      </c>
      <c r="F46" s="142"/>
    </row>
    <row r="47" spans="1:8" s="78" customFormat="1" ht="13.5" customHeight="1" x14ac:dyDescent="0.2">
      <c r="A47" s="143"/>
      <c r="B47" s="80"/>
      <c r="C47" s="144"/>
      <c r="D47" s="149"/>
      <c r="E47" s="160" t="s">
        <v>92</v>
      </c>
      <c r="F47" s="147"/>
    </row>
    <row r="48" spans="1:8" s="78" customFormat="1" ht="13.5" customHeight="1" x14ac:dyDescent="0.2">
      <c r="A48" s="143"/>
      <c r="B48" s="80"/>
      <c r="C48" s="144"/>
      <c r="D48" s="149"/>
      <c r="E48" s="160" t="s">
        <v>93</v>
      </c>
      <c r="F48" s="147"/>
    </row>
    <row r="49" spans="1:6" s="78" customFormat="1" ht="13.5" customHeight="1" x14ac:dyDescent="0.2">
      <c r="A49" s="143"/>
      <c r="B49" s="80"/>
      <c r="C49" s="144"/>
      <c r="D49" s="149"/>
      <c r="E49" s="160" t="s">
        <v>94</v>
      </c>
      <c r="F49" s="147"/>
    </row>
    <row r="50" spans="1:6" s="78" customFormat="1" ht="13.5" customHeight="1" x14ac:dyDescent="0.2">
      <c r="A50" s="143"/>
      <c r="B50" s="80"/>
      <c r="C50" s="144"/>
      <c r="D50" s="149"/>
      <c r="E50" s="152" t="s">
        <v>95</v>
      </c>
      <c r="F50" s="147"/>
    </row>
    <row r="51" spans="1:6" s="78" customFormat="1" ht="13.5" customHeight="1" x14ac:dyDescent="0.2">
      <c r="A51" s="143"/>
      <c r="B51" s="80"/>
      <c r="C51" s="144"/>
      <c r="D51" s="149"/>
      <c r="E51" s="152" t="s">
        <v>96</v>
      </c>
      <c r="F51" s="147"/>
    </row>
    <row r="52" spans="1:6" s="78" customFormat="1" ht="13.5" customHeight="1" x14ac:dyDescent="0.2">
      <c r="A52" s="143"/>
      <c r="B52" s="80"/>
      <c r="C52" s="144"/>
      <c r="D52" s="149"/>
      <c r="E52" s="160" t="s">
        <v>97</v>
      </c>
      <c r="F52" s="147"/>
    </row>
    <row r="53" spans="1:6" s="78" customFormat="1" ht="13.5" customHeight="1" x14ac:dyDescent="0.2">
      <c r="A53" s="143"/>
      <c r="B53" s="80"/>
      <c r="C53" s="144"/>
      <c r="D53" s="149"/>
      <c r="E53" s="160" t="s">
        <v>98</v>
      </c>
      <c r="F53" s="147"/>
    </row>
    <row r="54" spans="1:6" s="78" customFormat="1" ht="13.5" customHeight="1" x14ac:dyDescent="0.2">
      <c r="A54" s="143"/>
      <c r="B54" s="80"/>
      <c r="C54" s="144"/>
      <c r="D54" s="149"/>
      <c r="E54" s="152" t="s">
        <v>99</v>
      </c>
      <c r="F54" s="147"/>
    </row>
    <row r="55" spans="1:6" s="78" customFormat="1" ht="13.5" customHeight="1" x14ac:dyDescent="0.2">
      <c r="A55" s="143"/>
      <c r="B55" s="80"/>
      <c r="C55" s="144"/>
      <c r="D55" s="149"/>
      <c r="E55" s="161" t="s">
        <v>100</v>
      </c>
      <c r="F55" s="147"/>
    </row>
    <row r="56" spans="1:6" s="78" customFormat="1" ht="13.5" customHeight="1" x14ac:dyDescent="0.2">
      <c r="A56" s="143"/>
      <c r="B56" s="80"/>
      <c r="C56" s="144"/>
      <c r="D56" s="149"/>
      <c r="E56" s="161" t="s">
        <v>101</v>
      </c>
      <c r="F56" s="147"/>
    </row>
    <row r="57" spans="1:6" s="78" customFormat="1" ht="13.5" customHeight="1" x14ac:dyDescent="0.2">
      <c r="A57" s="143"/>
      <c r="B57" s="80"/>
      <c r="C57" s="144"/>
      <c r="D57" s="149"/>
      <c r="E57" s="161" t="s">
        <v>102</v>
      </c>
      <c r="F57" s="147"/>
    </row>
    <row r="58" spans="1:6" s="78" customFormat="1" ht="13.5" customHeight="1" x14ac:dyDescent="0.2">
      <c r="A58" s="143"/>
      <c r="B58" s="80"/>
      <c r="C58" s="144"/>
      <c r="D58" s="149"/>
      <c r="E58" s="161" t="s">
        <v>103</v>
      </c>
      <c r="F58" s="147"/>
    </row>
    <row r="59" spans="1:6" s="78" customFormat="1" ht="13.5" customHeight="1" x14ac:dyDescent="0.2">
      <c r="A59" s="153"/>
      <c r="B59" s="154"/>
      <c r="C59" s="155"/>
      <c r="D59" s="156"/>
      <c r="E59" s="162" t="s">
        <v>104</v>
      </c>
      <c r="F59" s="158"/>
    </row>
    <row r="60" spans="1:6" ht="22.5" customHeight="1" x14ac:dyDescent="0.2">
      <c r="A60" s="101">
        <v>4</v>
      </c>
      <c r="B60" s="101">
        <v>801</v>
      </c>
      <c r="C60" s="101">
        <v>80106</v>
      </c>
      <c r="D60" s="102">
        <v>2540</v>
      </c>
      <c r="E60" s="99" t="s">
        <v>105</v>
      </c>
      <c r="F60" s="97">
        <v>258564</v>
      </c>
    </row>
    <row r="61" spans="1:6" s="78" customFormat="1" ht="13.5" customHeight="1" x14ac:dyDescent="0.2">
      <c r="A61" s="143"/>
      <c r="B61" s="80"/>
      <c r="C61" s="144"/>
      <c r="D61" s="163"/>
      <c r="E61" s="164" t="s">
        <v>106</v>
      </c>
      <c r="F61" s="165"/>
    </row>
    <row r="62" spans="1:6" ht="13.5" customHeight="1" x14ac:dyDescent="0.2">
      <c r="A62" s="123">
        <v>5</v>
      </c>
      <c r="B62" s="123">
        <v>801</v>
      </c>
      <c r="C62" s="123">
        <v>80115</v>
      </c>
      <c r="D62" s="166">
        <v>2540</v>
      </c>
      <c r="E62" s="167" t="s">
        <v>17</v>
      </c>
      <c r="F62" s="104">
        <v>4256329.4400000004</v>
      </c>
    </row>
    <row r="63" spans="1:6" s="78" customFormat="1" ht="24" customHeight="1" x14ac:dyDescent="0.2">
      <c r="A63" s="168"/>
      <c r="B63" s="169"/>
      <c r="C63" s="170"/>
      <c r="D63" s="171"/>
      <c r="E63" s="172" t="s">
        <v>107</v>
      </c>
      <c r="F63" s="173"/>
    </row>
    <row r="64" spans="1:6" ht="13.5" customHeight="1" x14ac:dyDescent="0.2">
      <c r="A64" s="123">
        <v>6</v>
      </c>
      <c r="B64" s="123">
        <v>801</v>
      </c>
      <c r="C64" s="123">
        <v>80116</v>
      </c>
      <c r="D64" s="166">
        <v>2540</v>
      </c>
      <c r="E64" s="167" t="s">
        <v>108</v>
      </c>
      <c r="F64" s="104">
        <v>9878519.3000000007</v>
      </c>
    </row>
    <row r="65" spans="1:6" s="78" customFormat="1" ht="13.5" customHeight="1" x14ac:dyDescent="0.2">
      <c r="A65" s="174"/>
      <c r="B65" s="175"/>
      <c r="C65" s="176"/>
      <c r="D65" s="177"/>
      <c r="E65" s="178" t="s">
        <v>109</v>
      </c>
      <c r="F65" s="142"/>
    </row>
    <row r="66" spans="1:6" s="78" customFormat="1" ht="25.5" customHeight="1" x14ac:dyDescent="0.2">
      <c r="A66" s="143"/>
      <c r="B66" s="80"/>
      <c r="C66" s="144"/>
      <c r="D66" s="149"/>
      <c r="E66" s="146" t="s">
        <v>110</v>
      </c>
      <c r="F66" s="147"/>
    </row>
    <row r="67" spans="1:6" s="78" customFormat="1" ht="13.5" customHeight="1" x14ac:dyDescent="0.2">
      <c r="A67" s="143"/>
      <c r="B67" s="80"/>
      <c r="C67" s="144"/>
      <c r="D67" s="149"/>
      <c r="E67" s="161" t="s">
        <v>111</v>
      </c>
      <c r="F67" s="147"/>
    </row>
    <row r="68" spans="1:6" s="78" customFormat="1" ht="13.5" customHeight="1" x14ac:dyDescent="0.2">
      <c r="A68" s="143"/>
      <c r="B68" s="80"/>
      <c r="C68" s="144"/>
      <c r="D68" s="149"/>
      <c r="E68" s="146" t="s">
        <v>112</v>
      </c>
      <c r="F68" s="147"/>
    </row>
    <row r="69" spans="1:6" s="78" customFormat="1" ht="13.5" customHeight="1" x14ac:dyDescent="0.2">
      <c r="A69" s="143"/>
      <c r="B69" s="80"/>
      <c r="C69" s="144"/>
      <c r="D69" s="149"/>
      <c r="E69" s="161" t="s">
        <v>113</v>
      </c>
      <c r="F69" s="147"/>
    </row>
    <row r="70" spans="1:6" s="78" customFormat="1" ht="13.5" customHeight="1" x14ac:dyDescent="0.2">
      <c r="A70" s="143"/>
      <c r="B70" s="80"/>
      <c r="C70" s="144"/>
      <c r="D70" s="149"/>
      <c r="E70" s="161" t="s">
        <v>114</v>
      </c>
      <c r="F70" s="147"/>
    </row>
    <row r="71" spans="1:6" s="78" customFormat="1" ht="13.5" customHeight="1" x14ac:dyDescent="0.2">
      <c r="A71" s="143"/>
      <c r="B71" s="80"/>
      <c r="C71" s="144"/>
      <c r="D71" s="179"/>
      <c r="E71" s="180" t="s">
        <v>115</v>
      </c>
      <c r="F71" s="151"/>
    </row>
    <row r="72" spans="1:6" s="78" customFormat="1" ht="13.5" customHeight="1" x14ac:dyDescent="0.2">
      <c r="A72" s="143"/>
      <c r="B72" s="80"/>
      <c r="C72" s="144"/>
      <c r="D72" s="179"/>
      <c r="E72" s="181" t="s">
        <v>116</v>
      </c>
      <c r="F72" s="147"/>
    </row>
    <row r="73" spans="1:6" s="78" customFormat="1" ht="13.5" customHeight="1" x14ac:dyDescent="0.2">
      <c r="A73" s="143"/>
      <c r="B73" s="80"/>
      <c r="C73" s="144"/>
      <c r="D73" s="182"/>
      <c r="E73" s="183" t="s">
        <v>117</v>
      </c>
      <c r="F73" s="151"/>
    </row>
    <row r="74" spans="1:6" s="78" customFormat="1" ht="22.5" customHeight="1" x14ac:dyDescent="0.2">
      <c r="A74" s="153"/>
      <c r="B74" s="154"/>
      <c r="C74" s="155"/>
      <c r="D74" s="156"/>
      <c r="E74" s="157" t="s">
        <v>118</v>
      </c>
      <c r="F74" s="158"/>
    </row>
    <row r="75" spans="1:6" ht="24" customHeight="1" x14ac:dyDescent="0.2">
      <c r="A75" s="184">
        <v>7</v>
      </c>
      <c r="B75" s="184">
        <v>801</v>
      </c>
      <c r="C75" s="184">
        <v>80117</v>
      </c>
      <c r="D75" s="185" t="s">
        <v>84</v>
      </c>
      <c r="E75" s="136" t="s">
        <v>119</v>
      </c>
      <c r="F75" s="97">
        <v>3686408.18</v>
      </c>
    </row>
    <row r="76" spans="1:6" s="78" customFormat="1" ht="13.5" customHeight="1" x14ac:dyDescent="0.2">
      <c r="A76" s="143"/>
      <c r="B76" s="80"/>
      <c r="C76" s="144"/>
      <c r="D76" s="149"/>
      <c r="E76" s="186" t="s">
        <v>120</v>
      </c>
      <c r="F76" s="151"/>
    </row>
    <row r="77" spans="1:6" s="78" customFormat="1" ht="24" customHeight="1" x14ac:dyDescent="0.2">
      <c r="A77" s="153"/>
      <c r="B77" s="154"/>
      <c r="C77" s="155"/>
      <c r="D77" s="156"/>
      <c r="E77" s="187" t="s">
        <v>121</v>
      </c>
      <c r="F77" s="158"/>
    </row>
    <row r="78" spans="1:6" ht="24" customHeight="1" x14ac:dyDescent="0.2">
      <c r="A78" s="184">
        <v>8</v>
      </c>
      <c r="B78" s="184">
        <v>801</v>
      </c>
      <c r="C78" s="184">
        <v>80120</v>
      </c>
      <c r="D78" s="185" t="s">
        <v>84</v>
      </c>
      <c r="E78" s="136" t="s">
        <v>18</v>
      </c>
      <c r="F78" s="97">
        <v>8557242.3000000007</v>
      </c>
    </row>
    <row r="79" spans="1:6" s="78" customFormat="1" ht="25.5" customHeight="1" x14ac:dyDescent="0.2">
      <c r="A79" s="143"/>
      <c r="B79" s="80"/>
      <c r="C79" s="144"/>
      <c r="D79" s="149"/>
      <c r="E79" s="152" t="s">
        <v>122</v>
      </c>
      <c r="F79" s="147"/>
    </row>
    <row r="80" spans="1:6" s="78" customFormat="1" ht="24.75" customHeight="1" x14ac:dyDescent="0.2">
      <c r="A80" s="143"/>
      <c r="B80" s="80"/>
      <c r="C80" s="144"/>
      <c r="D80" s="149"/>
      <c r="E80" s="152" t="s">
        <v>123</v>
      </c>
      <c r="F80" s="147"/>
    </row>
    <row r="81" spans="1:6" s="78" customFormat="1" ht="13.5" customHeight="1" x14ac:dyDescent="0.2">
      <c r="A81" s="143"/>
      <c r="B81" s="80"/>
      <c r="C81" s="144"/>
      <c r="D81" s="149"/>
      <c r="E81" s="161" t="s">
        <v>124</v>
      </c>
      <c r="F81" s="147"/>
    </row>
    <row r="82" spans="1:6" s="78" customFormat="1" ht="13.5" customHeight="1" x14ac:dyDescent="0.2">
      <c r="A82" s="153"/>
      <c r="B82" s="154"/>
      <c r="C82" s="155"/>
      <c r="D82" s="156"/>
      <c r="E82" s="162" t="s">
        <v>125</v>
      </c>
      <c r="F82" s="158"/>
    </row>
    <row r="83" spans="1:6" ht="26.25" customHeight="1" x14ac:dyDescent="0.2">
      <c r="A83" s="184">
        <v>9</v>
      </c>
      <c r="B83" s="184">
        <v>801</v>
      </c>
      <c r="C83" s="184">
        <v>80122</v>
      </c>
      <c r="D83" s="185" t="s">
        <v>84</v>
      </c>
      <c r="E83" s="136" t="s">
        <v>126</v>
      </c>
      <c r="F83" s="97">
        <v>5186178</v>
      </c>
    </row>
    <row r="84" spans="1:6" s="78" customFormat="1" ht="12.75" customHeight="1" x14ac:dyDescent="0.2">
      <c r="A84" s="143"/>
      <c r="B84" s="80"/>
      <c r="C84" s="144"/>
      <c r="D84" s="149"/>
      <c r="E84" s="146" t="s">
        <v>127</v>
      </c>
      <c r="F84" s="147"/>
    </row>
    <row r="85" spans="1:6" s="78" customFormat="1" ht="23.25" customHeight="1" x14ac:dyDescent="0.2">
      <c r="A85" s="143"/>
      <c r="B85" s="80"/>
      <c r="C85" s="144"/>
      <c r="D85" s="179"/>
      <c r="E85" s="146" t="s">
        <v>128</v>
      </c>
      <c r="F85" s="147"/>
    </row>
    <row r="86" spans="1:6" s="78" customFormat="1" ht="13.5" customHeight="1" x14ac:dyDescent="0.2">
      <c r="A86" s="143"/>
      <c r="B86" s="80"/>
      <c r="C86" s="144"/>
      <c r="D86" s="179"/>
      <c r="E86" s="188" t="s">
        <v>129</v>
      </c>
      <c r="F86" s="147"/>
    </row>
    <row r="87" spans="1:6" s="78" customFormat="1" ht="13.5" customHeight="1" x14ac:dyDescent="0.2">
      <c r="A87" s="143"/>
      <c r="B87" s="80"/>
      <c r="C87" s="144"/>
      <c r="D87" s="149"/>
      <c r="E87" s="146" t="s">
        <v>130</v>
      </c>
      <c r="F87" s="147"/>
    </row>
    <row r="88" spans="1:6" s="78" customFormat="1" ht="13.5" customHeight="1" x14ac:dyDescent="0.2">
      <c r="A88" s="143"/>
      <c r="B88" s="80"/>
      <c r="C88" s="144"/>
      <c r="D88" s="149"/>
      <c r="E88" s="160" t="s">
        <v>131</v>
      </c>
      <c r="F88" s="147"/>
    </row>
    <row r="89" spans="1:6" s="78" customFormat="1" ht="13.5" customHeight="1" x14ac:dyDescent="0.2">
      <c r="A89" s="143"/>
      <c r="B89" s="80"/>
      <c r="C89" s="144"/>
      <c r="D89" s="149"/>
      <c r="E89" s="160" t="s">
        <v>132</v>
      </c>
      <c r="F89" s="147"/>
    </row>
    <row r="90" spans="1:6" s="78" customFormat="1" ht="13.5" customHeight="1" x14ac:dyDescent="0.2">
      <c r="A90" s="143"/>
      <c r="B90" s="80"/>
      <c r="C90" s="144"/>
      <c r="D90" s="149"/>
      <c r="E90" s="161" t="s">
        <v>133</v>
      </c>
      <c r="F90" s="147"/>
    </row>
    <row r="91" spans="1:6" ht="48" customHeight="1" x14ac:dyDescent="0.2">
      <c r="A91" s="94">
        <v>10</v>
      </c>
      <c r="B91" s="94">
        <v>801</v>
      </c>
      <c r="C91" s="94">
        <v>80149</v>
      </c>
      <c r="D91" s="130" t="s">
        <v>84</v>
      </c>
      <c r="E91" s="99" t="s">
        <v>134</v>
      </c>
      <c r="F91" s="97">
        <v>4668693.5199999996</v>
      </c>
    </row>
    <row r="92" spans="1:6" s="78" customFormat="1" ht="13.5" customHeight="1" x14ac:dyDescent="0.2">
      <c r="A92" s="143"/>
      <c r="B92" s="80"/>
      <c r="C92" s="144"/>
      <c r="D92" s="149"/>
      <c r="E92" s="152" t="s">
        <v>100</v>
      </c>
      <c r="F92" s="147"/>
    </row>
    <row r="93" spans="1:6" s="78" customFormat="1" ht="13.5" customHeight="1" x14ac:dyDescent="0.2">
      <c r="A93" s="143"/>
      <c r="B93" s="80"/>
      <c r="C93" s="144"/>
      <c r="D93" s="149"/>
      <c r="E93" s="152" t="s">
        <v>135</v>
      </c>
      <c r="F93" s="147"/>
    </row>
    <row r="94" spans="1:6" s="78" customFormat="1" ht="13.5" customHeight="1" x14ac:dyDescent="0.2">
      <c r="A94" s="143"/>
      <c r="B94" s="80"/>
      <c r="C94" s="144"/>
      <c r="D94" s="149"/>
      <c r="E94" s="189" t="s">
        <v>91</v>
      </c>
      <c r="F94" s="151"/>
    </row>
    <row r="95" spans="1:6" s="78" customFormat="1" ht="13.5" customHeight="1" x14ac:dyDescent="0.2">
      <c r="A95" s="143"/>
      <c r="B95" s="80"/>
      <c r="C95" s="144"/>
      <c r="D95" s="149"/>
      <c r="E95" s="160" t="s">
        <v>93</v>
      </c>
      <c r="F95" s="147"/>
    </row>
    <row r="96" spans="1:6" s="78" customFormat="1" ht="13.5" customHeight="1" x14ac:dyDescent="0.2">
      <c r="A96" s="143"/>
      <c r="B96" s="80"/>
      <c r="C96" s="144"/>
      <c r="D96" s="149"/>
      <c r="E96" s="152" t="s">
        <v>136</v>
      </c>
      <c r="F96" s="147"/>
    </row>
    <row r="97" spans="1:7" s="78" customFormat="1" ht="13.5" customHeight="1" x14ac:dyDescent="0.2">
      <c r="A97" s="143"/>
      <c r="B97" s="80"/>
      <c r="C97" s="144"/>
      <c r="D97" s="149"/>
      <c r="E97" s="152" t="s">
        <v>137</v>
      </c>
      <c r="F97" s="147"/>
    </row>
    <row r="98" spans="1:7" s="78" customFormat="1" ht="13.5" customHeight="1" x14ac:dyDescent="0.2">
      <c r="A98" s="143"/>
      <c r="B98" s="80"/>
      <c r="C98" s="144"/>
      <c r="D98" s="149"/>
      <c r="E98" s="152" t="s">
        <v>96</v>
      </c>
      <c r="F98" s="147"/>
    </row>
    <row r="99" spans="1:7" s="78" customFormat="1" ht="13.5" customHeight="1" x14ac:dyDescent="0.2">
      <c r="A99" s="143"/>
      <c r="B99" s="80"/>
      <c r="C99" s="144"/>
      <c r="D99" s="179"/>
      <c r="E99" s="160" t="s">
        <v>97</v>
      </c>
      <c r="F99" s="147"/>
    </row>
    <row r="100" spans="1:7" s="78" customFormat="1" ht="13.5" customHeight="1" x14ac:dyDescent="0.2">
      <c r="A100" s="143"/>
      <c r="B100" s="80"/>
      <c r="C100" s="144"/>
      <c r="D100" s="145"/>
      <c r="E100" s="160" t="s">
        <v>92</v>
      </c>
      <c r="F100" s="147"/>
    </row>
    <row r="101" spans="1:7" s="78" customFormat="1" ht="13.5" customHeight="1" x14ac:dyDescent="0.2">
      <c r="A101" s="143"/>
      <c r="B101" s="80"/>
      <c r="C101" s="144"/>
      <c r="D101" s="149"/>
      <c r="E101" s="160" t="s">
        <v>138</v>
      </c>
      <c r="F101" s="147"/>
    </row>
    <row r="102" spans="1:7" s="78" customFormat="1" ht="13.5" customHeight="1" x14ac:dyDescent="0.2">
      <c r="A102" s="143"/>
      <c r="B102" s="80"/>
      <c r="C102" s="144"/>
      <c r="D102" s="149"/>
      <c r="E102" s="189" t="s">
        <v>102</v>
      </c>
      <c r="F102" s="151"/>
    </row>
    <row r="103" spans="1:7" s="78" customFormat="1" ht="13.5" customHeight="1" x14ac:dyDescent="0.2">
      <c r="A103" s="143"/>
      <c r="B103" s="80"/>
      <c r="C103" s="144"/>
      <c r="D103" s="149"/>
      <c r="E103" s="190" t="s">
        <v>104</v>
      </c>
      <c r="F103" s="151"/>
    </row>
    <row r="104" spans="1:7" s="78" customFormat="1" ht="13.5" customHeight="1" x14ac:dyDescent="0.2">
      <c r="A104" s="153"/>
      <c r="B104" s="154"/>
      <c r="C104" s="155"/>
      <c r="D104" s="156"/>
      <c r="E104" s="191" t="s">
        <v>103</v>
      </c>
      <c r="F104" s="158"/>
    </row>
    <row r="105" spans="1:7" ht="36" customHeight="1" x14ac:dyDescent="0.2">
      <c r="A105" s="184">
        <v>11</v>
      </c>
      <c r="B105" s="184">
        <v>801</v>
      </c>
      <c r="C105" s="184">
        <v>80150</v>
      </c>
      <c r="D105" s="185" t="s">
        <v>84</v>
      </c>
      <c r="E105" s="99" t="s">
        <v>139</v>
      </c>
      <c r="F105" s="97">
        <v>983068.01</v>
      </c>
    </row>
    <row r="106" spans="1:7" s="78" customFormat="1" ht="25.5" customHeight="1" x14ac:dyDescent="0.2">
      <c r="A106" s="143"/>
      <c r="B106" s="80"/>
      <c r="C106" s="144"/>
      <c r="D106" s="149"/>
      <c r="E106" s="146" t="s">
        <v>140</v>
      </c>
      <c r="F106" s="147"/>
    </row>
    <row r="107" spans="1:7" s="78" customFormat="1" ht="25.9" customHeight="1" x14ac:dyDescent="0.2">
      <c r="A107" s="143"/>
      <c r="B107" s="80"/>
      <c r="C107" s="144"/>
      <c r="D107" s="149"/>
      <c r="E107" s="152" t="s">
        <v>88</v>
      </c>
      <c r="F107" s="147"/>
    </row>
    <row r="108" spans="1:7" s="78" customFormat="1" ht="13.5" customHeight="1" x14ac:dyDescent="0.2">
      <c r="A108" s="143"/>
      <c r="B108" s="80"/>
      <c r="C108" s="144"/>
      <c r="D108" s="149"/>
      <c r="E108" s="152" t="s">
        <v>85</v>
      </c>
      <c r="F108" s="147"/>
    </row>
    <row r="109" spans="1:7" s="78" customFormat="1" ht="13.5" customHeight="1" x14ac:dyDescent="0.2">
      <c r="A109" s="153"/>
      <c r="B109" s="154"/>
      <c r="C109" s="155"/>
      <c r="D109" s="156"/>
      <c r="E109" s="157" t="s">
        <v>86</v>
      </c>
      <c r="F109" s="158"/>
      <c r="G109" s="148"/>
    </row>
    <row r="110" spans="1:7" ht="13.5" customHeight="1" x14ac:dyDescent="0.2">
      <c r="A110" s="192">
        <v>12</v>
      </c>
      <c r="B110" s="192">
        <v>801</v>
      </c>
      <c r="C110" s="192">
        <v>80151</v>
      </c>
      <c r="D110" s="193">
        <v>2540</v>
      </c>
      <c r="E110" s="167" t="s">
        <v>141</v>
      </c>
      <c r="F110" s="104">
        <v>54992.29</v>
      </c>
    </row>
    <row r="111" spans="1:7" s="78" customFormat="1" ht="13.5" customHeight="1" x14ac:dyDescent="0.2">
      <c r="A111" s="174"/>
      <c r="B111" s="175"/>
      <c r="C111" s="176"/>
      <c r="D111" s="194"/>
      <c r="E111" s="195" t="s">
        <v>142</v>
      </c>
      <c r="F111" s="142"/>
    </row>
    <row r="112" spans="1:7" s="78" customFormat="1" ht="13.5" customHeight="1" x14ac:dyDescent="0.2">
      <c r="A112" s="153"/>
      <c r="B112" s="154"/>
      <c r="C112" s="155"/>
      <c r="D112" s="196"/>
      <c r="E112" s="197" t="s">
        <v>114</v>
      </c>
      <c r="F112" s="158"/>
    </row>
    <row r="113" spans="1:6" ht="96.75" customHeight="1" x14ac:dyDescent="0.2">
      <c r="A113" s="184">
        <v>13</v>
      </c>
      <c r="B113" s="184">
        <v>801</v>
      </c>
      <c r="C113" s="184">
        <v>80152</v>
      </c>
      <c r="D113" s="185" t="s">
        <v>84</v>
      </c>
      <c r="E113" s="99" t="s">
        <v>143</v>
      </c>
      <c r="F113" s="97">
        <v>1305840.69</v>
      </c>
    </row>
    <row r="114" spans="1:6" s="78" customFormat="1" ht="13.5" customHeight="1" x14ac:dyDescent="0.2">
      <c r="A114" s="143"/>
      <c r="B114" s="80"/>
      <c r="C114" s="144"/>
      <c r="D114" s="149"/>
      <c r="E114" s="198" t="s">
        <v>120</v>
      </c>
      <c r="F114" s="151"/>
    </row>
    <row r="115" spans="1:6" s="78" customFormat="1" ht="13.5" customHeight="1" x14ac:dyDescent="0.2">
      <c r="A115" s="153"/>
      <c r="B115" s="154"/>
      <c r="C115" s="155"/>
      <c r="D115" s="156"/>
      <c r="E115" s="199" t="s">
        <v>125</v>
      </c>
      <c r="F115" s="200"/>
    </row>
    <row r="116" spans="1:6" s="78" customFormat="1" ht="22.9" customHeight="1" x14ac:dyDescent="0.2">
      <c r="A116" s="143"/>
      <c r="B116" s="80"/>
      <c r="C116" s="144"/>
      <c r="D116" s="145"/>
      <c r="E116" s="201" t="s">
        <v>107</v>
      </c>
      <c r="F116" s="151"/>
    </row>
    <row r="117" spans="1:6" s="78" customFormat="1" ht="24.75" customHeight="1" x14ac:dyDescent="0.2">
      <c r="A117" s="143"/>
      <c r="B117" s="80"/>
      <c r="C117" s="144"/>
      <c r="D117" s="149"/>
      <c r="E117" s="152" t="s">
        <v>123</v>
      </c>
      <c r="F117" s="147"/>
    </row>
    <row r="118" spans="1:6" s="78" customFormat="1" ht="13.5" customHeight="1" x14ac:dyDescent="0.2">
      <c r="A118" s="143"/>
      <c r="B118" s="80"/>
      <c r="C118" s="144"/>
      <c r="D118" s="149"/>
      <c r="E118" s="160" t="s">
        <v>124</v>
      </c>
      <c r="F118" s="147"/>
    </row>
    <row r="119" spans="1:6" s="78" customFormat="1" ht="24" customHeight="1" x14ac:dyDescent="0.2">
      <c r="A119" s="153"/>
      <c r="B119" s="154"/>
      <c r="C119" s="155"/>
      <c r="D119" s="156"/>
      <c r="E119" s="157" t="s">
        <v>121</v>
      </c>
      <c r="F119" s="158"/>
    </row>
    <row r="120" spans="1:6" ht="15.75" customHeight="1" x14ac:dyDescent="0.2">
      <c r="A120" s="202">
        <v>14</v>
      </c>
      <c r="B120" s="202">
        <v>853</v>
      </c>
      <c r="C120" s="202">
        <v>85311</v>
      </c>
      <c r="D120" s="203">
        <v>2580</v>
      </c>
      <c r="E120" s="204" t="s">
        <v>144</v>
      </c>
      <c r="F120" s="107">
        <v>280800</v>
      </c>
    </row>
    <row r="121" spans="1:6" s="78" customFormat="1" ht="13.5" customHeight="1" x14ac:dyDescent="0.2">
      <c r="A121" s="168"/>
      <c r="B121" s="169"/>
      <c r="C121" s="155"/>
      <c r="D121" s="205"/>
      <c r="E121" s="206" t="s">
        <v>145</v>
      </c>
      <c r="F121" s="158"/>
    </row>
    <row r="122" spans="1:6" ht="15.75" customHeight="1" x14ac:dyDescent="0.2">
      <c r="A122" s="192">
        <v>15</v>
      </c>
      <c r="B122" s="192">
        <v>854</v>
      </c>
      <c r="C122" s="207">
        <v>85402</v>
      </c>
      <c r="D122" s="203">
        <v>2540</v>
      </c>
      <c r="E122" s="208" t="s">
        <v>146</v>
      </c>
      <c r="F122" s="104">
        <v>1338913.0900000001</v>
      </c>
    </row>
    <row r="123" spans="1:6" s="78" customFormat="1" ht="13.5" customHeight="1" x14ac:dyDescent="0.2">
      <c r="A123" s="168"/>
      <c r="B123" s="169"/>
      <c r="C123" s="170"/>
      <c r="D123" s="171"/>
      <c r="E123" s="209" t="s">
        <v>147</v>
      </c>
      <c r="F123" s="173"/>
    </row>
    <row r="124" spans="1:6" ht="14.25" customHeight="1" x14ac:dyDescent="0.2">
      <c r="A124" s="192">
        <v>16</v>
      </c>
      <c r="B124" s="192">
        <v>854</v>
      </c>
      <c r="C124" s="192">
        <v>85404</v>
      </c>
      <c r="D124" s="203">
        <v>2540</v>
      </c>
      <c r="E124" s="167" t="s">
        <v>148</v>
      </c>
      <c r="F124" s="104">
        <v>989786.53</v>
      </c>
    </row>
    <row r="125" spans="1:6" s="78" customFormat="1" ht="13.5" customHeight="1" x14ac:dyDescent="0.2">
      <c r="A125" s="143"/>
      <c r="B125" s="80"/>
      <c r="C125" s="144"/>
      <c r="D125" s="149"/>
      <c r="E125" s="161" t="s">
        <v>102</v>
      </c>
      <c r="F125" s="151"/>
    </row>
    <row r="126" spans="1:6" s="78" customFormat="1" ht="13.5" customHeight="1" x14ac:dyDescent="0.2">
      <c r="A126" s="143"/>
      <c r="B126" s="80"/>
      <c r="C126" s="144"/>
      <c r="D126" s="149"/>
      <c r="E126" s="210" t="s">
        <v>93</v>
      </c>
      <c r="F126" s="147"/>
    </row>
    <row r="127" spans="1:6" s="78" customFormat="1" ht="13.5" customHeight="1" x14ac:dyDescent="0.2">
      <c r="A127" s="143"/>
      <c r="B127" s="80"/>
      <c r="C127" s="144"/>
      <c r="D127" s="149"/>
      <c r="E127" s="152" t="s">
        <v>135</v>
      </c>
      <c r="F127" s="147"/>
    </row>
    <row r="128" spans="1:6" s="78" customFormat="1" ht="13.5" customHeight="1" x14ac:dyDescent="0.2">
      <c r="A128" s="143"/>
      <c r="B128" s="80"/>
      <c r="C128" s="144"/>
      <c r="D128" s="149"/>
      <c r="E128" s="160" t="s">
        <v>97</v>
      </c>
      <c r="F128" s="147"/>
    </row>
    <row r="129" spans="1:7" s="78" customFormat="1" ht="13.5" customHeight="1" x14ac:dyDescent="0.2">
      <c r="A129" s="143"/>
      <c r="B129" s="80"/>
      <c r="C129" s="144"/>
      <c r="D129" s="149"/>
      <c r="E129" s="152" t="s">
        <v>136</v>
      </c>
      <c r="F129" s="147"/>
    </row>
    <row r="130" spans="1:7" s="78" customFormat="1" ht="13.5" customHeight="1" x14ac:dyDescent="0.2">
      <c r="A130" s="143"/>
      <c r="B130" s="80"/>
      <c r="C130" s="144"/>
      <c r="D130" s="149"/>
      <c r="E130" s="152" t="s">
        <v>96</v>
      </c>
      <c r="F130" s="147"/>
    </row>
    <row r="131" spans="1:7" s="78" customFormat="1" ht="13.5" customHeight="1" x14ac:dyDescent="0.2">
      <c r="A131" s="143"/>
      <c r="B131" s="80"/>
      <c r="C131" s="144"/>
      <c r="D131" s="149"/>
      <c r="E131" s="189" t="s">
        <v>91</v>
      </c>
      <c r="F131" s="151"/>
    </row>
    <row r="132" spans="1:7" s="78" customFormat="1" ht="13.5" customHeight="1" x14ac:dyDescent="0.2">
      <c r="A132" s="143"/>
      <c r="B132" s="80"/>
      <c r="C132" s="144"/>
      <c r="D132" s="149"/>
      <c r="E132" s="152" t="s">
        <v>137</v>
      </c>
      <c r="F132" s="147"/>
    </row>
    <row r="133" spans="1:7" s="78" customFormat="1" ht="13.5" customHeight="1" x14ac:dyDescent="0.2">
      <c r="A133" s="153"/>
      <c r="B133" s="154"/>
      <c r="C133" s="155"/>
      <c r="D133" s="211"/>
      <c r="E133" s="212" t="s">
        <v>92</v>
      </c>
      <c r="F133" s="158"/>
    </row>
    <row r="134" spans="1:7" ht="25.5" customHeight="1" x14ac:dyDescent="0.2">
      <c r="A134" s="213">
        <v>17</v>
      </c>
      <c r="B134" s="213">
        <v>854</v>
      </c>
      <c r="C134" s="213">
        <v>85406</v>
      </c>
      <c r="D134" s="214">
        <v>2540</v>
      </c>
      <c r="E134" s="215" t="s">
        <v>149</v>
      </c>
      <c r="F134" s="97">
        <v>123905.02</v>
      </c>
    </row>
    <row r="135" spans="1:7" s="78" customFormat="1" ht="13.5" customHeight="1" x14ac:dyDescent="0.2">
      <c r="A135" s="174"/>
      <c r="B135" s="175"/>
      <c r="C135" s="176"/>
      <c r="D135" s="163"/>
      <c r="E135" s="216" t="s">
        <v>150</v>
      </c>
      <c r="F135" s="142"/>
    </row>
    <row r="136" spans="1:7" ht="14.25" customHeight="1" x14ac:dyDescent="0.2">
      <c r="A136" s="192">
        <v>18</v>
      </c>
      <c r="B136" s="192">
        <v>854</v>
      </c>
      <c r="C136" s="192">
        <v>85410</v>
      </c>
      <c r="D136" s="203">
        <v>2590</v>
      </c>
      <c r="E136" s="167" t="s">
        <v>151</v>
      </c>
      <c r="F136" s="104">
        <v>1365082.91</v>
      </c>
    </row>
    <row r="137" spans="1:7" s="78" customFormat="1" ht="13.5" customHeight="1" x14ac:dyDescent="0.2">
      <c r="A137" s="168"/>
      <c r="B137" s="169"/>
      <c r="C137" s="170"/>
      <c r="D137" s="205"/>
      <c r="E137" s="206" t="s">
        <v>152</v>
      </c>
      <c r="F137" s="217"/>
    </row>
    <row r="138" spans="1:7" ht="14.25" customHeight="1" x14ac:dyDescent="0.2">
      <c r="A138" s="227"/>
      <c r="B138" s="228"/>
      <c r="C138" s="228"/>
      <c r="D138" s="93"/>
      <c r="E138" s="228" t="s">
        <v>81</v>
      </c>
      <c r="F138" s="229">
        <f>SUM(F37:F137)</f>
        <v>70711106.839999989</v>
      </c>
    </row>
    <row r="139" spans="1:7" ht="15.75" customHeight="1" x14ac:dyDescent="0.2">
      <c r="A139" s="218"/>
      <c r="B139" s="219"/>
      <c r="C139" s="219"/>
      <c r="D139" s="93"/>
      <c r="E139" s="219" t="s">
        <v>153</v>
      </c>
      <c r="F139" s="220">
        <f>SUM(F34,F138)</f>
        <v>110455768.01999998</v>
      </c>
    </row>
    <row r="141" spans="1:7" ht="12.6" customHeight="1" x14ac:dyDescent="0.2">
      <c r="A141" s="230"/>
      <c r="F141" s="100"/>
    </row>
    <row r="142" spans="1:7" x14ac:dyDescent="0.2">
      <c r="F142" s="100"/>
      <c r="G142" s="78"/>
    </row>
    <row r="143" spans="1:7" x14ac:dyDescent="0.2">
      <c r="F143" s="100"/>
      <c r="G143" s="78"/>
    </row>
    <row r="144" spans="1:7" x14ac:dyDescent="0.2">
      <c r="F144" s="100"/>
    </row>
    <row r="145" spans="6:6" x14ac:dyDescent="0.2">
      <c r="F145" s="100"/>
    </row>
    <row r="146" spans="6:6" x14ac:dyDescent="0.2">
      <c r="F146" s="100"/>
    </row>
    <row r="147" spans="6:6" x14ac:dyDescent="0.2">
      <c r="F147" s="100"/>
    </row>
    <row r="148" spans="6:6" x14ac:dyDescent="0.2">
      <c r="F148" s="100"/>
    </row>
  </sheetData>
  <pageMargins left="0.51181102362204722" right="0.51181102362204722" top="0.70866141732283472" bottom="0.74803149606299213" header="0.31496062992125984" footer="0.31496062992125984"/>
  <pageSetup paperSize="9" firstPageNumber="48" orientation="portrait" r:id="rId1"/>
  <headerFooter>
    <oddFooter>&amp;C&amp;8&amp;P</oddFooter>
  </headerFooter>
  <rowBreaks count="2" manualBreakCount="2">
    <brk id="34" max="16383" man="1"/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Arkusz1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Zarządzenie Nr 30/2025 PREZYDENTA MIASTA WŁOCŁAWEK z dnia 20 stycznia 2025 r.</dc:title>
  <dc:creator>Monika Szubska</dc:creator>
  <cp:keywords>Załącznik do Zarządzenie Nr 30/2025 PREZYDENTA MIASTA WŁOCŁAWEK</cp:keywords>
  <cp:lastModifiedBy>Karolina Budziszewska</cp:lastModifiedBy>
  <cp:lastPrinted>2025-01-23T07:23:12Z</cp:lastPrinted>
  <dcterms:created xsi:type="dcterms:W3CDTF">2015-06-05T18:19:34Z</dcterms:created>
  <dcterms:modified xsi:type="dcterms:W3CDTF">2025-01-23T07:56:28Z</dcterms:modified>
</cp:coreProperties>
</file>