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F5494D5E-D3A5-4F2F-888C-BC3C7706AE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7" r:id="rId1"/>
    <sheet name="Zał.Nr2" sheetId="8" r:id="rId2"/>
    <sheet name="Arkusz1" sheetId="1" r:id="rId3"/>
  </sheets>
  <definedNames>
    <definedName name="_xlnm._FilterDatabase" localSheetId="0" hidden="1">Zał.Nr1!$A$10:$H$55</definedName>
    <definedName name="_xlnm.Print_Area" localSheetId="0">Zał.Nr1!$A$1:$H$56</definedName>
    <definedName name="_xlnm.Print_Area" localSheetId="1">Zał.Nr2!$A$1:$G$197</definedName>
    <definedName name="_xlnm.Print_Titles" localSheetId="0">Zał.Nr1!$7:$9</definedName>
    <definedName name="_xlnm.Print_Titles" localSheetId="1">Zał.Nr2!$10:$11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5" i="8" l="1"/>
  <c r="G194" i="8"/>
  <c r="G192" i="8" s="1"/>
  <c r="G190" i="8"/>
  <c r="G189" i="8" s="1"/>
  <c r="G187" i="8" s="1"/>
  <c r="F184" i="8"/>
  <c r="G182" i="8"/>
  <c r="G181" i="8"/>
  <c r="G179" i="8" s="1"/>
  <c r="F178" i="8"/>
  <c r="G176" i="8"/>
  <c r="G175" i="8"/>
  <c r="G174" i="8" s="1"/>
  <c r="G172" i="8" s="1"/>
  <c r="F171" i="8"/>
  <c r="G169" i="8"/>
  <c r="G168" i="8"/>
  <c r="G166" i="8" s="1"/>
  <c r="G164" i="8" s="1"/>
  <c r="G167" i="8"/>
  <c r="F163" i="8"/>
  <c r="G161" i="8"/>
  <c r="G160" i="8"/>
  <c r="G159" i="8"/>
  <c r="G158" i="8"/>
  <c r="G156" i="8" s="1"/>
  <c r="G152" i="8"/>
  <c r="G151" i="8" s="1"/>
  <c r="G149" i="8" s="1"/>
  <c r="G147" i="8"/>
  <c r="G146" i="8"/>
  <c r="G145" i="8"/>
  <c r="G144" i="8"/>
  <c r="G142" i="8" s="1"/>
  <c r="G140" i="8" s="1"/>
  <c r="G143" i="8"/>
  <c r="G138" i="8"/>
  <c r="G137" i="8" s="1"/>
  <c r="G135" i="8" s="1"/>
  <c r="G133" i="8"/>
  <c r="G132" i="8"/>
  <c r="G131" i="8"/>
  <c r="G130" i="8"/>
  <c r="G129" i="8"/>
  <c r="G128" i="8"/>
  <c r="G126" i="8" s="1"/>
  <c r="G124" i="8"/>
  <c r="G123" i="8"/>
  <c r="G122" i="8"/>
  <c r="G121" i="8" s="1"/>
  <c r="G119" i="8" s="1"/>
  <c r="G117" i="8"/>
  <c r="G116" i="8"/>
  <c r="G114" i="8" s="1"/>
  <c r="G112" i="8"/>
  <c r="G111" i="8"/>
  <c r="G110" i="8"/>
  <c r="G109" i="8"/>
  <c r="G108" i="8"/>
  <c r="G107" i="8" s="1"/>
  <c r="G105" i="8" s="1"/>
  <c r="G103" i="8"/>
  <c r="G102" i="8"/>
  <c r="G101" i="8"/>
  <c r="G100" i="8"/>
  <c r="G98" i="8" s="1"/>
  <c r="G96" i="8"/>
  <c r="G95" i="8" s="1"/>
  <c r="G93" i="8" s="1"/>
  <c r="G91" i="8"/>
  <c r="G90" i="8"/>
  <c r="G89" i="8"/>
  <c r="G88" i="8"/>
  <c r="G86" i="8" s="1"/>
  <c r="G84" i="8" s="1"/>
  <c r="G87" i="8"/>
  <c r="G82" i="8"/>
  <c r="G81" i="8" s="1"/>
  <c r="G79" i="8" s="1"/>
  <c r="G77" i="8"/>
  <c r="G76" i="8"/>
  <c r="G74" i="8" s="1"/>
  <c r="G71" i="8"/>
  <c r="G70" i="8"/>
  <c r="G69" i="8"/>
  <c r="G67" i="8" s="1"/>
  <c r="G65" i="8"/>
  <c r="G64" i="8"/>
  <c r="G63" i="8"/>
  <c r="G60" i="8" s="1"/>
  <c r="G58" i="8" s="1"/>
  <c r="G62" i="8"/>
  <c r="G61" i="8"/>
  <c r="G56" i="8"/>
  <c r="G55" i="8"/>
  <c r="G53" i="8"/>
  <c r="G50" i="8"/>
  <c r="G49" i="8"/>
  <c r="G48" i="8"/>
  <c r="G47" i="8"/>
  <c r="G46" i="8"/>
  <c r="G44" i="8" s="1"/>
  <c r="G42" i="8" s="1"/>
  <c r="F41" i="8"/>
  <c r="F197" i="8" s="1"/>
  <c r="G39" i="8"/>
  <c r="G38" i="8"/>
  <c r="G37" i="8"/>
  <c r="G36" i="8"/>
  <c r="G35" i="8" s="1"/>
  <c r="G33" i="8" s="1"/>
  <c r="F32" i="8"/>
  <c r="G30" i="8"/>
  <c r="G29" i="8" s="1"/>
  <c r="G27" i="8" s="1"/>
  <c r="F26" i="8"/>
  <c r="G24" i="8"/>
  <c r="G21" i="8" s="1"/>
  <c r="G19" i="8" s="1"/>
  <c r="G23" i="8"/>
  <c r="G22" i="8"/>
  <c r="F18" i="8"/>
  <c r="G16" i="8"/>
  <c r="G15" i="8"/>
  <c r="G13" i="8"/>
  <c r="F12" i="8"/>
  <c r="G185" i="8" l="1"/>
  <c r="G197" i="8" s="1"/>
  <c r="H55" i="7" l="1"/>
  <c r="G54" i="7"/>
  <c r="F54" i="7"/>
  <c r="H54" i="7" s="1"/>
  <c r="G53" i="7"/>
  <c r="G50" i="7" s="1"/>
  <c r="G49" i="7" s="1"/>
  <c r="H48" i="7"/>
  <c r="G47" i="7"/>
  <c r="G46" i="7" s="1"/>
  <c r="F47" i="7"/>
  <c r="F46" i="7"/>
  <c r="H45" i="7"/>
  <c r="G44" i="7"/>
  <c r="F44" i="7"/>
  <c r="H44" i="7" s="1"/>
  <c r="G43" i="7"/>
  <c r="H41" i="7"/>
  <c r="G40" i="7"/>
  <c r="G39" i="7" s="1"/>
  <c r="F40" i="7"/>
  <c r="H40" i="7" s="1"/>
  <c r="F39" i="7"/>
  <c r="H32" i="7"/>
  <c r="G31" i="7"/>
  <c r="G30" i="7" s="1"/>
  <c r="G27" i="7" s="1"/>
  <c r="G26" i="7" s="1"/>
  <c r="F31" i="7"/>
  <c r="H31" i="7" s="1"/>
  <c r="H25" i="7"/>
  <c r="H24" i="7"/>
  <c r="G24" i="7"/>
  <c r="F24" i="7"/>
  <c r="F23" i="7" s="1"/>
  <c r="G23" i="7"/>
  <c r="H22" i="7"/>
  <c r="G21" i="7"/>
  <c r="G20" i="7" s="1"/>
  <c r="F21" i="7"/>
  <c r="F20" i="7" s="1"/>
  <c r="H20" i="7" s="1"/>
  <c r="H18" i="7"/>
  <c r="G17" i="7"/>
  <c r="G16" i="7" s="1"/>
  <c r="F17" i="7"/>
  <c r="F16" i="7" s="1"/>
  <c r="H46" i="7" l="1"/>
  <c r="H23" i="7"/>
  <c r="G12" i="7"/>
  <c r="G11" i="7" s="1"/>
  <c r="G10" i="7" s="1"/>
  <c r="H47" i="7"/>
  <c r="F35" i="7"/>
  <c r="H16" i="7"/>
  <c r="F12" i="7"/>
  <c r="H39" i="7"/>
  <c r="G35" i="7"/>
  <c r="G34" i="7" s="1"/>
  <c r="G33" i="7" s="1"/>
  <c r="F43" i="7"/>
  <c r="H43" i="7" s="1"/>
  <c r="H21" i="7"/>
  <c r="F30" i="7"/>
  <c r="H17" i="7"/>
  <c r="F53" i="7"/>
  <c r="F11" i="7" l="1"/>
  <c r="H12" i="7"/>
  <c r="F34" i="7"/>
  <c r="H35" i="7"/>
  <c r="H30" i="7"/>
  <c r="F27" i="7"/>
  <c r="H53" i="7"/>
  <c r="F50" i="7"/>
  <c r="F33" i="7" l="1"/>
  <c r="H34" i="7"/>
  <c r="F49" i="7"/>
  <c r="H50" i="7"/>
  <c r="F26" i="7"/>
  <c r="F10" i="7" s="1"/>
  <c r="H27" i="7"/>
  <c r="H11" i="7"/>
  <c r="H10" i="7" l="1"/>
  <c r="H49" i="7"/>
  <c r="H26" i="7"/>
  <c r="H33" i="7"/>
</calcChain>
</file>

<file path=xl/sharedStrings.xml><?xml version="1.0" encoding="utf-8"?>
<sst xmlns="http://schemas.openxmlformats.org/spreadsheetml/2006/main" count="388" uniqueCount="118">
  <si>
    <t>Załącznik Nr 1</t>
  </si>
  <si>
    <t>PREZYDENTA MIASTA WŁOCŁAWEK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</si>
  <si>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</si>
  <si>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</si>
  <si>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</si>
  <si>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</si>
  <si>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</si>
  <si>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</si>
  <si>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</si>
  <si>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</si>
  <si>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</si>
  <si>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</si>
  <si>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</si>
  <si>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</si>
  <si>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Wydział Edukacji, Zdrowia i Polityki Społecznej</t>
  </si>
  <si>
    <t>Jednostki oświatowe zbiorczo</t>
  </si>
  <si>
    <t>Załącznik Nr 2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</si>
  <si>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</si>
  <si>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</si>
  <si>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</si>
  <si>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</si>
  <si>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</si>
  <si>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</si>
  <si>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</si>
  <si>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</si>
  <si>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</si>
  <si>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</si>
  <si>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Zmiany w budżecie miasta Włocławek na 2025 rok</t>
  </si>
  <si>
    <t>DOCHODY OGÓŁEM:</t>
  </si>
  <si>
    <t>Dochody na zadania własne:</t>
  </si>
  <si>
    <t>852</t>
  </si>
  <si>
    <t>Pomoc społeczna</t>
  </si>
  <si>
    <t>Składki na ubezpieczenie zdrowotne opłacane za</t>
  </si>
  <si>
    <t>osoby pobierające niektóre świadczenia z pomocy</t>
  </si>
  <si>
    <t>społecznej oraz za osoby uczestniczące w zajęciach</t>
  </si>
  <si>
    <t>w centrum integracji społecznej</t>
  </si>
  <si>
    <t>Organ</t>
  </si>
  <si>
    <t>2030</t>
  </si>
  <si>
    <t>dotacja celowa otrzymana z budżetu państwa na realizację własnych zadań bieżących gmin (związków gmin, związków powiatowo-gminnych)</t>
  </si>
  <si>
    <t xml:space="preserve">Zasiłki okresowe, celowe i pomoc w naturze oraz składki </t>
  </si>
  <si>
    <t>na ubezpieczenia emerytalne i rentowe</t>
  </si>
  <si>
    <t>Organ - Fundusz Pomocy (zasiłki okresowe)</t>
  </si>
  <si>
    <t>2100</t>
  </si>
  <si>
    <t>środki z Funduszu Pomocy na finansowanie lub dofinansowanie zadań bieżących w zakresie pomocy obywatelom Ukrainy</t>
  </si>
  <si>
    <t>Pozostała działalność</t>
  </si>
  <si>
    <t>Organ - Fundusz Pomocy (zasiłki stałe wraz ze składkami zdrowotnymi)</t>
  </si>
  <si>
    <t>Dochody na zadania zlecone:</t>
  </si>
  <si>
    <t>Rodzina</t>
  </si>
  <si>
    <t xml:space="preserve">Składki na ubezpieczenie zdrowotne opłacane za osoby </t>
  </si>
  <si>
    <t>pobierające niektóre świadczenia rodzinne oraz za osoby</t>
  </si>
  <si>
    <t>pobierające zasiłki dla opiekunów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</si>
  <si>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</si>
  <si>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</si>
  <si>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Miejski Ośrodek Pomocy Rodzinie</t>
  </si>
  <si>
    <t xml:space="preserve">składki na ubezpieczenie zdrowotne 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</si>
  <si>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</si>
  <si>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</si>
  <si>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(zasiłki stałe wraz ze składkami zdrowotnymi)</t>
  </si>
  <si>
    <t>Wydatki na zadania zlecone:</t>
  </si>
  <si>
    <t>do Zarządzenia NR 301/2025</t>
  </si>
  <si>
    <t>z dnia 6 października 2025 r.</t>
  </si>
  <si>
    <t>Plan dochodów i wydatków na wydzielonym rachunku Funduszu Pomocy</t>
  </si>
  <si>
    <t>dotyczącym realizacji zadań na rzecz pomocy Ukrainie</t>
  </si>
  <si>
    <t>Nazwa zadania</t>
  </si>
  <si>
    <t xml:space="preserve">Dział </t>
  </si>
  <si>
    <t>Rozdział</t>
  </si>
  <si>
    <t>Dochody na 2025 rok</t>
  </si>
  <si>
    <t>Wydatki na 2025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</si>
  <si>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</si>
  <si>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</si>
  <si>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</si>
  <si>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</si>
  <si>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</si>
  <si>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</si>
  <si>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</si>
  <si>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</si>
  <si>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</si>
  <si>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</si>
  <si>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</si>
  <si>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</si>
  <si>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</si>
  <si>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</si>
  <si>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</si>
  <si>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4350</t>
  </si>
  <si>
    <t>4370</t>
  </si>
  <si>
    <t>758</t>
  </si>
  <si>
    <t>75814</t>
  </si>
  <si>
    <t>Realizacja dodatkowych zadań oświatowych</t>
  </si>
  <si>
    <t>801</t>
  </si>
  <si>
    <t>80101</t>
  </si>
  <si>
    <t>4750</t>
  </si>
  <si>
    <t>4860</t>
  </si>
  <si>
    <t>2340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</si>
  <si>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</si>
  <si>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</si>
  <si>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</si>
  <si>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</si>
  <si>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</si>
  <si>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</si>
  <si>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</si>
  <si>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</si>
  <si>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</si>
  <si>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</si>
  <si>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</si>
  <si>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</si>
  <si>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Realizacja zadań przez Miejski Zespół do Spraw Orzekania o Niepełnosprawności na rzecz obywateli Ukrainy</t>
  </si>
  <si>
    <t>853</t>
  </si>
  <si>
    <t>85321</t>
  </si>
  <si>
    <t xml:space="preserve">Miejski Zespół do Spraw Orzekania o Niepełnosprawności </t>
  </si>
  <si>
    <t>Nadanie numeru PESEL, aktualizacja i uzupełnienie danych obywateli Ukrainy, wprowadzenie danych do rejestru danych kontaktowych na wniosek oraz zarządzanie statusem UKR</t>
  </si>
  <si>
    <t>750</t>
  </si>
  <si>
    <t>75011</t>
  </si>
  <si>
    <t>Wydział Organizacyjno - Prawny i Kadr</t>
  </si>
  <si>
    <t>Zasiłki stałe wraz ze składkami zdrowotnymi</t>
  </si>
  <si>
    <t>85295</t>
  </si>
  <si>
    <t>80153</t>
  </si>
  <si>
    <t>Zakup podręczników, materiałów ćwiczeniowych dla uczniów będących obywatelami Ukrainy</t>
  </si>
  <si>
    <t>Ogółem: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</si>
</sst>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i/>
      <sz val="8"/>
      <name val="Arial CE"/>
      <charset val="238"/>
    </font>
    <font>
      <i/>
      <sz val="8"/>
      <name val="Arial CE"/>
      <family val="2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sz val="6"/>
      <name val="Arial CE"/>
      <family val="2"/>
      <charset val="238"/>
    </font>
    <font>
      <sz val="6"/>
      <name val="Arial"/>
      <family val="2"/>
      <charset val="238"/>
    </font>
    <font>
      <b/>
      <sz val="9"/>
      <name val="Arial"/>
      <family val="2"/>
      <charset val="238"/>
    </font>
    <font>
      <i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i/>
      <u/>
      <sz val="9"/>
      <name val="Arial"/>
      <family val="2"/>
      <charset val="238"/>
    </font>
    <font>
      <b/>
      <i/>
      <sz val="9"/>
      <name val="Arial CE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0"/>
      <name val="Arial CE"/>
      <charset val="238"/>
    </font>
    <font>
      <sz val="8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13" fillId="0" borderId="0"/>
    <xf numFmtId="0" fontId="3" fillId="0" borderId="0"/>
    <xf numFmtId="0" fontId="2" fillId="0" borderId="0"/>
    <xf numFmtId="0" fontId="1" fillId="0" borderId="0"/>
  </cellStyleXfs>
  <cellXfs count="142">
    <xf numFmtId="0" fontId="0" fillId="0" borderId="0" xfId="0"/>
    <xf numFmtId="0" fontId="12" fillId="0" borderId="3" xfId="2" applyFont="1" applyBorder="1" applyAlignment="1">
      <alignment horizontal="center"/>
    </xf>
    <xf numFmtId="0" fontId="6" fillId="0" borderId="0" xfId="7" applyFont="1"/>
    <xf numFmtId="49" fontId="6" fillId="0" borderId="0" xfId="7" applyNumberFormat="1" applyFont="1"/>
    <xf numFmtId="0" fontId="6" fillId="0" borderId="0" xfId="7" applyFont="1" applyAlignment="1">
      <alignment horizontal="left"/>
    </xf>
    <xf numFmtId="0" fontId="1" fillId="0" borderId="0" xfId="7"/>
    <xf numFmtId="0" fontId="7" fillId="0" borderId="0" xfId="7" applyFont="1" applyAlignment="1">
      <alignment horizontal="centerContinuous"/>
    </xf>
    <xf numFmtId="0" fontId="1" fillId="0" borderId="0" xfId="7" applyAlignment="1">
      <alignment horizontal="centerContinuous"/>
    </xf>
    <xf numFmtId="49" fontId="7" fillId="0" borderId="0" xfId="7" applyNumberFormat="1" applyFont="1" applyAlignment="1">
      <alignment horizontal="centerContinuous"/>
    </xf>
    <xf numFmtId="0" fontId="8" fillId="0" borderId="0" xfId="7" applyFont="1" applyAlignment="1">
      <alignment horizontal="centerContinuous"/>
    </xf>
    <xf numFmtId="0" fontId="9" fillId="0" borderId="0" xfId="7" applyFont="1"/>
    <xf numFmtId="0" fontId="6" fillId="0" borderId="0" xfId="7" applyFont="1" applyAlignment="1">
      <alignment horizontal="center"/>
    </xf>
    <xf numFmtId="0" fontId="10" fillId="0" borderId="0" xfId="7" applyFont="1" applyAlignment="1">
      <alignment horizontal="center"/>
    </xf>
    <xf numFmtId="0" fontId="6" fillId="0" borderId="1" xfId="7" applyFont="1" applyBorder="1"/>
    <xf numFmtId="49" fontId="6" fillId="0" borderId="1" xfId="7" applyNumberFormat="1" applyFont="1" applyBorder="1"/>
    <xf numFmtId="0" fontId="9" fillId="0" borderId="2" xfId="7" applyFont="1" applyBorder="1"/>
    <xf numFmtId="0" fontId="9" fillId="0" borderId="1" xfId="7" applyFont="1" applyBorder="1" applyAlignment="1">
      <alignment horizontal="center"/>
    </xf>
    <xf numFmtId="3" fontId="6" fillId="0" borderId="1" xfId="7" applyNumberFormat="1" applyFont="1" applyBorder="1"/>
    <xf numFmtId="0" fontId="6" fillId="0" borderId="1" xfId="7" applyFont="1" applyBorder="1" applyAlignment="1">
      <alignment horizontal="center"/>
    </xf>
    <xf numFmtId="4" fontId="11" fillId="0" borderId="0" xfId="7" applyNumberFormat="1" applyFont="1"/>
    <xf numFmtId="0" fontId="11" fillId="0" borderId="0" xfId="7" applyFont="1"/>
    <xf numFmtId="0" fontId="9" fillId="0" borderId="3" xfId="7" applyFont="1" applyBorder="1" applyAlignment="1">
      <alignment horizontal="center"/>
    </xf>
    <xf numFmtId="49" fontId="9" fillId="0" borderId="3" xfId="7" applyNumberFormat="1" applyFont="1" applyBorder="1" applyAlignment="1">
      <alignment horizontal="center"/>
    </xf>
    <xf numFmtId="0" fontId="9" fillId="0" borderId="4" xfId="7" applyFont="1" applyBorder="1" applyAlignment="1">
      <alignment horizontal="center"/>
    </xf>
    <xf numFmtId="3" fontId="9" fillId="0" borderId="3" xfId="7" applyNumberFormat="1" applyFont="1" applyBorder="1" applyAlignment="1">
      <alignment horizontal="center"/>
    </xf>
    <xf numFmtId="0" fontId="9" fillId="0" borderId="5" xfId="7" applyFont="1" applyBorder="1" applyAlignment="1">
      <alignment horizontal="center"/>
    </xf>
    <xf numFmtId="49" fontId="9" fillId="0" borderId="5" xfId="7" applyNumberFormat="1" applyFont="1" applyBorder="1" applyAlignment="1">
      <alignment horizontal="center"/>
    </xf>
    <xf numFmtId="0" fontId="9" fillId="0" borderId="6" xfId="7" applyFont="1" applyBorder="1" applyAlignment="1">
      <alignment horizontal="center"/>
    </xf>
    <xf numFmtId="3" fontId="9" fillId="0" borderId="5" xfId="7" applyNumberFormat="1" applyFont="1" applyBorder="1" applyAlignment="1">
      <alignment horizontal="center"/>
    </xf>
    <xf numFmtId="3" fontId="6" fillId="0" borderId="3" xfId="7" applyNumberFormat="1" applyFont="1" applyBorder="1"/>
    <xf numFmtId="49" fontId="6" fillId="0" borderId="3" xfId="7" applyNumberFormat="1" applyFont="1" applyBorder="1" applyAlignment="1">
      <alignment horizontal="right"/>
    </xf>
    <xf numFmtId="0" fontId="9" fillId="0" borderId="7" xfId="7" applyFont="1" applyBorder="1"/>
    <xf numFmtId="4" fontId="9" fillId="0" borderId="8" xfId="7" applyNumberFormat="1" applyFont="1" applyBorder="1"/>
    <xf numFmtId="0" fontId="9" fillId="0" borderId="9" xfId="7" applyFont="1" applyBorder="1"/>
    <xf numFmtId="4" fontId="9" fillId="0" borderId="10" xfId="7" applyNumberFormat="1" applyFont="1" applyBorder="1"/>
    <xf numFmtId="49" fontId="9" fillId="0" borderId="3" xfId="7" applyNumberFormat="1" applyFont="1" applyBorder="1" applyAlignment="1">
      <alignment horizontal="right"/>
    </xf>
    <xf numFmtId="3" fontId="9" fillId="0" borderId="3" xfId="7" applyNumberFormat="1" applyFont="1" applyBorder="1"/>
    <xf numFmtId="3" fontId="9" fillId="0" borderId="4" xfId="7" applyNumberFormat="1" applyFont="1" applyBorder="1"/>
    <xf numFmtId="4" fontId="9" fillId="0" borderId="10" xfId="7" applyNumberFormat="1" applyFont="1" applyBorder="1" applyAlignment="1">
      <alignment horizontal="right"/>
    </xf>
    <xf numFmtId="0" fontId="12" fillId="0" borderId="3" xfId="7" applyFont="1" applyBorder="1" applyAlignment="1">
      <alignment horizontal="right"/>
    </xf>
    <xf numFmtId="0" fontId="12" fillId="0" borderId="3" xfId="7" applyFont="1" applyBorder="1" applyAlignment="1">
      <alignment horizontal="center"/>
    </xf>
    <xf numFmtId="0" fontId="12" fillId="0" borderId="3" xfId="7" applyFont="1" applyBorder="1" applyAlignment="1">
      <alignment horizontal="left"/>
    </xf>
    <xf numFmtId="4" fontId="9" fillId="0" borderId="3" xfId="7" applyNumberFormat="1" applyFont="1" applyBorder="1" applyAlignment="1">
      <alignment horizontal="right"/>
    </xf>
    <xf numFmtId="0" fontId="12" fillId="0" borderId="3" xfId="7" applyFont="1" applyBorder="1"/>
    <xf numFmtId="49" fontId="12" fillId="0" borderId="3" xfId="7" applyNumberFormat="1" applyFont="1" applyBorder="1" applyAlignment="1">
      <alignment horizontal="center"/>
    </xf>
    <xf numFmtId="0" fontId="12" fillId="0" borderId="5" xfId="7" applyFont="1" applyBorder="1"/>
    <xf numFmtId="4" fontId="6" fillId="0" borderId="5" xfId="7" applyNumberFormat="1" applyFont="1" applyBorder="1"/>
    <xf numFmtId="4" fontId="6" fillId="0" borderId="5" xfId="7" applyNumberFormat="1" applyFont="1" applyBorder="1" applyAlignment="1">
      <alignment horizontal="right"/>
    </xf>
    <xf numFmtId="0" fontId="6" fillId="0" borderId="3" xfId="7" applyFont="1" applyBorder="1"/>
    <xf numFmtId="0" fontId="15" fillId="0" borderId="12" xfId="7" applyFont="1" applyBorder="1" applyAlignment="1">
      <alignment vertical="center"/>
    </xf>
    <xf numFmtId="4" fontId="15" fillId="0" borderId="11" xfId="7" applyNumberFormat="1" applyFont="1" applyBorder="1"/>
    <xf numFmtId="4" fontId="15" fillId="0" borderId="11" xfId="7" applyNumberFormat="1" applyFont="1" applyBorder="1" applyAlignment="1">
      <alignment horizontal="right"/>
    </xf>
    <xf numFmtId="49" fontId="6" fillId="0" borderId="3" xfId="7" applyNumberFormat="1" applyFont="1" applyBorder="1" applyAlignment="1">
      <alignment horizontal="right" vertical="top"/>
    </xf>
    <xf numFmtId="0" fontId="6" fillId="0" borderId="4" xfId="7" applyFont="1" applyBorder="1" applyAlignment="1">
      <alignment vertical="top" wrapText="1"/>
    </xf>
    <xf numFmtId="4" fontId="6" fillId="0" borderId="3" xfId="7" applyNumberFormat="1" applyFont="1" applyBorder="1"/>
    <xf numFmtId="4" fontId="6" fillId="0" borderId="3" xfId="7" applyNumberFormat="1" applyFont="1" applyBorder="1" applyAlignment="1">
      <alignment horizontal="right"/>
    </xf>
    <xf numFmtId="3" fontId="6" fillId="0" borderId="4" xfId="7" applyNumberFormat="1" applyFont="1" applyBorder="1"/>
    <xf numFmtId="4" fontId="9" fillId="0" borderId="3" xfId="7" applyNumberFormat="1" applyFont="1" applyBorder="1"/>
    <xf numFmtId="3" fontId="12" fillId="0" borderId="6" xfId="7" applyNumberFormat="1" applyFont="1" applyBorder="1"/>
    <xf numFmtId="49" fontId="15" fillId="0" borderId="3" xfId="7" applyNumberFormat="1" applyFont="1" applyBorder="1" applyAlignment="1">
      <alignment horizontal="right"/>
    </xf>
    <xf numFmtId="0" fontId="15" fillId="0" borderId="11" xfId="7" applyFont="1" applyBorder="1" applyAlignment="1">
      <alignment vertical="center" wrapText="1"/>
    </xf>
    <xf numFmtId="0" fontId="6" fillId="0" borderId="3" xfId="7" applyFont="1" applyBorder="1" applyAlignment="1">
      <alignment vertical="top" wrapText="1"/>
    </xf>
    <xf numFmtId="4" fontId="12" fillId="0" borderId="3" xfId="7" applyNumberFormat="1" applyFont="1" applyBorder="1" applyAlignment="1">
      <alignment horizontal="right"/>
    </xf>
    <xf numFmtId="0" fontId="6" fillId="0" borderId="6" xfId="7" applyFont="1" applyBorder="1"/>
    <xf numFmtId="4" fontId="12" fillId="0" borderId="5" xfId="7" applyNumberFormat="1" applyFont="1" applyBorder="1"/>
    <xf numFmtId="49" fontId="16" fillId="0" borderId="3" xfId="7" applyNumberFormat="1" applyFont="1" applyBorder="1" applyAlignment="1">
      <alignment horizontal="right"/>
    </xf>
    <xf numFmtId="0" fontId="15" fillId="0" borderId="11" xfId="2" applyFont="1" applyBorder="1" applyAlignment="1">
      <alignment wrapText="1"/>
    </xf>
    <xf numFmtId="4" fontId="16" fillId="0" borderId="11" xfId="7" applyNumberFormat="1" applyFont="1" applyBorder="1" applyAlignment="1">
      <alignment horizontal="right"/>
    </xf>
    <xf numFmtId="0" fontId="6" fillId="0" borderId="3" xfId="7" applyFont="1" applyBorder="1" applyAlignment="1">
      <alignment horizontal="right"/>
    </xf>
    <xf numFmtId="4" fontId="12" fillId="0" borderId="3" xfId="7" applyNumberFormat="1" applyFont="1" applyBorder="1"/>
    <xf numFmtId="4" fontId="16" fillId="0" borderId="11" xfId="7" applyNumberFormat="1" applyFont="1" applyBorder="1"/>
    <xf numFmtId="0" fontId="6" fillId="0" borderId="5" xfId="7" applyFont="1" applyBorder="1"/>
    <xf numFmtId="0" fontId="6" fillId="0" borderId="5" xfId="7" applyFont="1" applyBorder="1" applyAlignment="1">
      <alignment horizontal="right" vertical="top"/>
    </xf>
    <xf numFmtId="0" fontId="6" fillId="0" borderId="6" xfId="7" applyFont="1" applyBorder="1" applyAlignment="1">
      <alignment wrapText="1"/>
    </xf>
    <xf numFmtId="4" fontId="12" fillId="0" borderId="5" xfId="7" applyNumberFormat="1" applyFont="1" applyBorder="1" applyAlignment="1">
      <alignment horizontal="right"/>
    </xf>
    <xf numFmtId="0" fontId="6" fillId="0" borderId="3" xfId="7" applyFont="1" applyBorder="1" applyAlignment="1">
      <alignment horizontal="right" vertical="top"/>
    </xf>
    <xf numFmtId="0" fontId="6" fillId="0" borderId="4" xfId="7" applyFont="1" applyBorder="1" applyAlignment="1">
      <alignment wrapText="1"/>
    </xf>
    <xf numFmtId="3" fontId="12" fillId="0" borderId="3" xfId="7" applyNumberFormat="1" applyFont="1" applyBorder="1"/>
    <xf numFmtId="0" fontId="16" fillId="0" borderId="12" xfId="7" applyFont="1" applyBorder="1"/>
    <xf numFmtId="4" fontId="15" fillId="0" borderId="13" xfId="7" applyNumberFormat="1" applyFont="1" applyBorder="1" applyAlignment="1">
      <alignment horizontal="right"/>
    </xf>
    <xf numFmtId="0" fontId="11" fillId="0" borderId="5" xfId="7" applyFont="1" applyBorder="1"/>
    <xf numFmtId="49" fontId="11" fillId="0" borderId="5" xfId="7" applyNumberFormat="1" applyFont="1" applyBorder="1" applyAlignment="1">
      <alignment horizontal="right"/>
    </xf>
    <xf numFmtId="0" fontId="11" fillId="0" borderId="6" xfId="7" applyFont="1" applyBorder="1"/>
    <xf numFmtId="0" fontId="14" fillId="0" borderId="0" xfId="7" applyFont="1" applyAlignment="1">
      <alignment vertical="center"/>
    </xf>
    <xf numFmtId="0" fontId="1" fillId="0" borderId="0" xfId="7" applyAlignment="1">
      <alignment vertical="center"/>
    </xf>
    <xf numFmtId="0" fontId="8" fillId="0" borderId="0" xfId="7" applyFont="1" applyAlignment="1">
      <alignment horizontal="centerContinuous" vertical="center"/>
    </xf>
    <xf numFmtId="0" fontId="17" fillId="0" borderId="0" xfId="7" applyFont="1" applyAlignment="1">
      <alignment horizontal="centerContinuous" vertical="center" wrapText="1"/>
    </xf>
    <xf numFmtId="0" fontId="8" fillId="0" borderId="0" xfId="7" applyFont="1" applyAlignment="1">
      <alignment horizontal="left" vertical="center"/>
    </xf>
    <xf numFmtId="0" fontId="17" fillId="0" borderId="0" xfId="7" applyFont="1" applyAlignment="1">
      <alignment horizontal="left" vertical="center" wrapText="1"/>
    </xf>
    <xf numFmtId="0" fontId="18" fillId="0" borderId="0" xfId="7" applyFont="1" applyAlignment="1">
      <alignment horizontal="center" vertical="center"/>
    </xf>
    <xf numFmtId="0" fontId="19" fillId="2" borderId="14" xfId="7" applyFont="1" applyFill="1" applyBorder="1" applyAlignment="1">
      <alignment horizontal="center" vertical="center"/>
    </xf>
    <xf numFmtId="0" fontId="19" fillId="2" borderId="14" xfId="7" applyFont="1" applyFill="1" applyBorder="1" applyAlignment="1">
      <alignment horizontal="center" vertical="center" wrapText="1"/>
    </xf>
    <xf numFmtId="0" fontId="20" fillId="0" borderId="0" xfId="7" applyFont="1"/>
    <xf numFmtId="0" fontId="20" fillId="0" borderId="0" xfId="7" applyFont="1" applyAlignment="1">
      <alignment vertical="center"/>
    </xf>
    <xf numFmtId="0" fontId="21" fillId="0" borderId="14" xfId="7" applyFont="1" applyBorder="1" applyAlignment="1">
      <alignment horizontal="center" vertical="center"/>
    </xf>
    <xf numFmtId="0" fontId="22" fillId="0" borderId="0" xfId="7" applyFont="1"/>
    <xf numFmtId="0" fontId="22" fillId="0" borderId="0" xfId="7" applyFont="1" applyAlignment="1">
      <alignment vertical="center"/>
    </xf>
    <xf numFmtId="0" fontId="20" fillId="0" borderId="3" xfId="7" applyFont="1" applyBorder="1" applyAlignment="1">
      <alignment horizontal="center" vertical="center"/>
    </xf>
    <xf numFmtId="0" fontId="20" fillId="0" borderId="3" xfId="7" applyFont="1" applyBorder="1" applyAlignment="1">
      <alignment vertical="center"/>
    </xf>
    <xf numFmtId="49" fontId="20" fillId="0" borderId="3" xfId="7" applyNumberFormat="1" applyFont="1" applyBorder="1" applyAlignment="1">
      <alignment horizontal="center" vertical="center"/>
    </xf>
    <xf numFmtId="49" fontId="20" fillId="0" borderId="5" xfId="7" applyNumberFormat="1" applyFont="1" applyBorder="1" applyAlignment="1">
      <alignment horizontal="center" vertical="center"/>
    </xf>
    <xf numFmtId="4" fontId="23" fillId="0" borderId="5" xfId="7" applyNumberFormat="1" applyFont="1" applyBorder="1" applyAlignment="1">
      <alignment vertical="center"/>
    </xf>
    <xf numFmtId="4" fontId="20" fillId="0" borderId="5" xfId="7" applyNumberFormat="1" applyFont="1" applyBorder="1" applyAlignment="1">
      <alignment horizontal="center" vertical="center"/>
    </xf>
    <xf numFmtId="0" fontId="24" fillId="0" borderId="0" xfId="7" applyFont="1"/>
    <xf numFmtId="0" fontId="24" fillId="0" borderId="0" xfId="7" applyFont="1" applyAlignment="1">
      <alignment vertical="center"/>
    </xf>
    <xf numFmtId="0" fontId="23" fillId="0" borderId="3" xfId="7" applyFont="1" applyBorder="1" applyAlignment="1">
      <alignment horizontal="center" vertical="center"/>
    </xf>
    <xf numFmtId="0" fontId="25" fillId="0" borderId="0" xfId="7" applyFont="1" applyAlignment="1">
      <alignment wrapText="1"/>
    </xf>
    <xf numFmtId="49" fontId="20" fillId="0" borderId="14" xfId="7" applyNumberFormat="1" applyFont="1" applyBorder="1" applyAlignment="1">
      <alignment horizontal="center" vertical="center"/>
    </xf>
    <xf numFmtId="4" fontId="20" fillId="0" borderId="14" xfId="7" applyNumberFormat="1" applyFont="1" applyBorder="1" applyAlignment="1">
      <alignment horizontal="center" vertical="center"/>
    </xf>
    <xf numFmtId="4" fontId="23" fillId="0" borderId="14" xfId="7" applyNumberFormat="1" applyFont="1" applyBorder="1" applyAlignment="1">
      <alignment vertical="center"/>
    </xf>
    <xf numFmtId="0" fontId="25" fillId="0" borderId="0" xfId="7" applyFont="1"/>
    <xf numFmtId="49" fontId="26" fillId="0" borderId="3" xfId="7" applyNumberFormat="1" applyFont="1" applyBorder="1" applyAlignment="1">
      <alignment horizontal="center" vertical="center"/>
    </xf>
    <xf numFmtId="4" fontId="26" fillId="0" borderId="3" xfId="7" applyNumberFormat="1" applyFont="1" applyBorder="1" applyAlignment="1">
      <alignment horizontal="center" vertical="center"/>
    </xf>
    <xf numFmtId="4" fontId="27" fillId="0" borderId="3" xfId="7" applyNumberFormat="1" applyFont="1" applyBorder="1" applyAlignment="1">
      <alignment vertical="center"/>
    </xf>
    <xf numFmtId="0" fontId="26" fillId="0" borderId="3" xfId="7" applyFont="1" applyBorder="1" applyAlignment="1">
      <alignment horizontal="center" vertical="center"/>
    </xf>
    <xf numFmtId="0" fontId="26" fillId="0" borderId="3" xfId="7" applyFont="1" applyBorder="1"/>
    <xf numFmtId="4" fontId="20" fillId="0" borderId="3" xfId="7" applyNumberFormat="1" applyFont="1" applyBorder="1" applyAlignment="1">
      <alignment horizontal="center" vertical="center"/>
    </xf>
    <xf numFmtId="4" fontId="20" fillId="0" borderId="3" xfId="7" applyNumberFormat="1" applyFont="1" applyBorder="1" applyAlignment="1">
      <alignment vertical="center"/>
    </xf>
    <xf numFmtId="0" fontId="20" fillId="0" borderId="5" xfId="7" applyFont="1" applyBorder="1" applyAlignment="1">
      <alignment horizontal="center" vertical="center"/>
    </xf>
    <xf numFmtId="0" fontId="20" fillId="0" borderId="5" xfId="7" applyFont="1" applyBorder="1" applyAlignment="1">
      <alignment vertical="center"/>
    </xf>
    <xf numFmtId="49" fontId="20" fillId="0" borderId="15" xfId="7" applyNumberFormat="1" applyFont="1" applyBorder="1" applyAlignment="1">
      <alignment horizontal="center" vertical="center"/>
    </xf>
    <xf numFmtId="4" fontId="20" fillId="0" borderId="5" xfId="7" applyNumberFormat="1" applyFont="1" applyBorder="1" applyAlignment="1">
      <alignment vertical="center"/>
    </xf>
    <xf numFmtId="0" fontId="25" fillId="0" borderId="0" xfId="7" applyFont="1" applyAlignment="1">
      <alignment vertical="center" wrapText="1"/>
    </xf>
    <xf numFmtId="49" fontId="20" fillId="0" borderId="16" xfId="7" applyNumberFormat="1" applyFont="1" applyBorder="1" applyAlignment="1">
      <alignment horizontal="center" vertical="center"/>
    </xf>
    <xf numFmtId="4" fontId="24" fillId="0" borderId="0" xfId="7" applyNumberFormat="1" applyFont="1"/>
    <xf numFmtId="0" fontId="26" fillId="0" borderId="3" xfId="7" applyFont="1" applyBorder="1" applyAlignment="1">
      <alignment wrapText="1"/>
    </xf>
    <xf numFmtId="0" fontId="24" fillId="0" borderId="3" xfId="7" applyFont="1" applyBorder="1" applyAlignment="1">
      <alignment vertical="center"/>
    </xf>
    <xf numFmtId="4" fontId="23" fillId="0" borderId="14" xfId="7" applyNumberFormat="1" applyFont="1" applyBorder="1" applyAlignment="1">
      <alignment horizontal="right" vertical="center"/>
    </xf>
    <xf numFmtId="49" fontId="26" fillId="0" borderId="16" xfId="7" applyNumberFormat="1" applyFont="1" applyBorder="1" applyAlignment="1">
      <alignment horizontal="center" vertical="center"/>
    </xf>
    <xf numFmtId="0" fontId="23" fillId="0" borderId="5" xfId="7" applyFont="1" applyBorder="1" applyAlignment="1">
      <alignment horizontal="center" vertical="center"/>
    </xf>
    <xf numFmtId="0" fontId="26" fillId="0" borderId="5" xfId="7" applyFont="1" applyBorder="1"/>
    <xf numFmtId="49" fontId="26" fillId="0" borderId="15" xfId="7" applyNumberFormat="1" applyFont="1" applyBorder="1" applyAlignment="1">
      <alignment horizontal="center" vertical="center"/>
    </xf>
    <xf numFmtId="49" fontId="26" fillId="0" borderId="5" xfId="7" applyNumberFormat="1" applyFont="1" applyBorder="1" applyAlignment="1">
      <alignment horizontal="center" vertical="center"/>
    </xf>
    <xf numFmtId="0" fontId="28" fillId="0" borderId="17" xfId="7" applyFont="1" applyBorder="1" applyAlignment="1">
      <alignment horizontal="center" vertical="center"/>
    </xf>
    <xf numFmtId="0" fontId="29" fillId="0" borderId="18" xfId="7" applyFont="1" applyBorder="1" applyAlignment="1">
      <alignment horizontal="right" vertical="center"/>
    </xf>
    <xf numFmtId="0" fontId="30" fillId="0" borderId="18" xfId="7" applyFont="1" applyBorder="1" applyAlignment="1">
      <alignment horizontal="center" vertical="center"/>
    </xf>
    <xf numFmtId="4" fontId="28" fillId="0" borderId="19" xfId="7" applyNumberFormat="1" applyFont="1" applyBorder="1" applyAlignment="1">
      <alignment vertical="center"/>
    </xf>
    <xf numFmtId="4" fontId="28" fillId="0" borderId="14" xfId="7" applyNumberFormat="1" applyFont="1" applyBorder="1" applyAlignment="1">
      <alignment vertical="center"/>
    </xf>
    <xf numFmtId="0" fontId="26" fillId="0" borderId="0" xfId="7" applyFont="1"/>
    <xf numFmtId="0" fontId="26" fillId="0" borderId="0" xfId="7" applyFont="1" applyAlignment="1">
      <alignment vertical="center"/>
    </xf>
    <xf numFmtId="0" fontId="31" fillId="0" borderId="0" xfId="7" applyFont="1" applyAlignment="1">
      <alignment vertical="center"/>
    </xf>
    <xf numFmtId="4" fontId="32" fillId="0" borderId="0" xfId="7" applyNumberFormat="1" applyFont="1"/>
  </cellXfs>
  <cellStyles count="8">
    <cellStyle name="Dziesiętny 2" xfId="3" xr:uid="{BFCEA198-B5A6-4EF1-8723-5E8521CAD3DC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4" xfId="6" xr:uid="{B2465C60-8C82-4AA7-8F41-043A6B5FBEE2}"/>
    <cellStyle name="Normalny 5" xfId="7" xr:uid="{2F1BA7FD-8DDF-40E4-85B2-980111155AAA}"/>
  </cellStyles>
  <dxfs count="0"/>
  <tableStyles count="0" defaultTableStyle="TableStyleMedium2" defaultPivotStyle="PivotStyleLight16"/>
  <colors>
    <mruColors>
      <color rgb="FFFF99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677E0-FE7D-4CBF-85F8-99E9DEA86B5E}">
  <sheetPr>
    <tabColor rgb="FF00B050"/>
  </sheetPr>
  <dimension ref="A1:H271"/>
  <sheetViews>
    <sheetView tabSelected="1" zoomScale="140" zoomScaleNormal="140" workbookViewId="0"/>
  </sheetViews>
  <sheetFormatPr defaultRowHeight="15" x14ac:dyDescent="0.25"/>
  <cols>
    <col min="1" max="1" width="3.7109375" style="5" customWidth="1"/>
    <col min="2" max="2" width="5.5703125" style="5" customWidth="1"/>
    <col min="3" max="3" width="5" style="5" customWidth="1"/>
    <col min="4" max="4" width="39.5703125" style="5" customWidth="1"/>
    <col min="5" max="5" width="12.7109375" style="5" customWidth="1"/>
    <col min="6" max="6" width="10.5703125" style="5" customWidth="1"/>
    <col min="7" max="7" width="10.85546875" style="5" customWidth="1"/>
    <col min="8" max="8" width="12.7109375" style="5" customWidth="1"/>
    <col min="9" max="9" width="10.28515625" style="5" customWidth="1"/>
    <col min="10" max="16384" width="9.140625" style="5"/>
  </cols>
  <sheetData>
    <row r="1" spans="1:8" ht="12.75" customHeight="1" x14ac:dyDescent="0.25">
      <c r="A1" s="2"/>
      <c r="B1" s="2"/>
      <c r="C1" s="3"/>
      <c r="D1" s="4"/>
      <c r="E1" s="4"/>
      <c r="F1" s="4" t="s">
        <v>0</v>
      </c>
      <c r="G1" s="2"/>
      <c r="H1" s="2"/>
    </row>
    <row r="2" spans="1:8" ht="12.75" customHeight="1" x14ac:dyDescent="0.25">
      <c r="A2" s="2"/>
      <c r="B2" s="2"/>
      <c r="C2" s="3"/>
      <c r="D2" s="4"/>
      <c r="E2" s="4"/>
      <c r="F2" s="4" t="s">
        <v>59</v>
      </c>
      <c r="G2" s="2"/>
      <c r="H2" s="2"/>
    </row>
    <row r="3" spans="1:8" ht="12.75" customHeight="1" x14ac:dyDescent="0.25">
      <c r="A3" s="2"/>
      <c r="B3" s="2"/>
      <c r="C3" s="3"/>
      <c r="D3" s="4"/>
      <c r="E3" s="4"/>
      <c r="F3" s="2" t="s">
        <v>1</v>
      </c>
      <c r="G3" s="2"/>
      <c r="H3" s="2"/>
    </row>
    <row r="4" spans="1:8" ht="12.75" customHeight="1" x14ac:dyDescent="0.25">
      <c r="A4" s="2"/>
      <c r="B4" s="2"/>
      <c r="C4" s="3"/>
      <c r="D4" s="4"/>
      <c r="E4" s="4"/>
      <c r="F4" s="4" t="s">
        <v>60</v>
      </c>
      <c r="G4" s="2"/>
      <c r="H4" s="2"/>
    </row>
    <row r="5" spans="1:8" ht="36" customHeight="1" x14ac:dyDescent="0.25">
      <c r="A5" s="6" t="s">
        <v>27</v>
      </c>
      <c r="B5" s="7"/>
      <c r="C5" s="8"/>
      <c r="D5" s="8"/>
      <c r="E5" s="7"/>
      <c r="F5" s="7"/>
      <c r="G5" s="9"/>
      <c r="H5" s="7"/>
    </row>
    <row r="6" spans="1:8" ht="25.5" customHeight="1" x14ac:dyDescent="0.25">
      <c r="A6" s="2"/>
      <c r="B6" s="2"/>
      <c r="C6" s="3"/>
      <c r="D6" s="3"/>
      <c r="E6" s="10"/>
      <c r="F6" s="2"/>
      <c r="G6" s="11"/>
      <c r="H6" s="12" t="s">
        <v>2</v>
      </c>
    </row>
    <row r="7" spans="1:8" s="20" customFormat="1" ht="11.25" x14ac:dyDescent="0.2">
      <c r="A7" s="13"/>
      <c r="B7" s="13"/>
      <c r="C7" s="14"/>
      <c r="D7" s="15"/>
      <c r="E7" s="16" t="s">
        <v>3</v>
      </c>
      <c r="F7" s="17"/>
      <c r="G7" s="18"/>
      <c r="H7" s="16" t="s">
        <v>3</v>
      </c>
    </row>
    <row r="8" spans="1:8" s="20" customFormat="1" ht="11.25" x14ac:dyDescent="0.2">
      <c r="A8" s="21" t="s">
        <v>4</v>
      </c>
      <c r="B8" s="21" t="s">
        <v>5</v>
      </c>
      <c r="C8" s="22" t="s">
        <v>6</v>
      </c>
      <c r="D8" s="23" t="s">
        <v>7</v>
      </c>
      <c r="E8" s="21" t="s">
        <v>8</v>
      </c>
      <c r="F8" s="24" t="s">
        <v>9</v>
      </c>
      <c r="G8" s="21" t="s">
        <v>10</v>
      </c>
      <c r="H8" s="21" t="s">
        <v>11</v>
      </c>
    </row>
    <row r="9" spans="1:8" s="20" customFormat="1" ht="4.5" customHeight="1" x14ac:dyDescent="0.2">
      <c r="A9" s="25"/>
      <c r="B9" s="25"/>
      <c r="C9" s="26"/>
      <c r="D9" s="27"/>
      <c r="E9" s="25"/>
      <c r="F9" s="28"/>
      <c r="G9" s="28"/>
      <c r="H9" s="25"/>
    </row>
    <row r="10" spans="1:8" s="20" customFormat="1" ht="18" customHeight="1" thickBot="1" x14ac:dyDescent="0.25">
      <c r="A10" s="29"/>
      <c r="B10" s="29"/>
      <c r="C10" s="30"/>
      <c r="D10" s="31" t="s">
        <v>28</v>
      </c>
      <c r="E10" s="32">
        <v>1168350664.4399998</v>
      </c>
      <c r="F10" s="32">
        <f>SUM(F11,F26)</f>
        <v>141667</v>
      </c>
      <c r="G10" s="32">
        <f>SUM(G11,G26)</f>
        <v>5</v>
      </c>
      <c r="H10" s="32">
        <f t="shared" ref="H10:H50" si="0">SUM(E10+F10-G10)</f>
        <v>1168492326.4399998</v>
      </c>
    </row>
    <row r="11" spans="1:8" s="20" customFormat="1" ht="20.25" customHeight="1" thickBot="1" x14ac:dyDescent="0.25">
      <c r="A11" s="29"/>
      <c r="B11" s="29"/>
      <c r="C11" s="30"/>
      <c r="D11" s="33" t="s">
        <v>29</v>
      </c>
      <c r="E11" s="34">
        <v>1078650888.6099999</v>
      </c>
      <c r="F11" s="34">
        <f>SUM(F12,)</f>
        <v>54584</v>
      </c>
      <c r="G11" s="34">
        <f>SUM(G12,)</f>
        <v>5</v>
      </c>
      <c r="H11" s="34">
        <f t="shared" si="0"/>
        <v>1078705467.6099999</v>
      </c>
    </row>
    <row r="12" spans="1:8" s="20" customFormat="1" ht="18.75" customHeight="1" thickTop="1" thickBot="1" x14ac:dyDescent="0.25">
      <c r="A12" s="35" t="s">
        <v>30</v>
      </c>
      <c r="B12" s="36"/>
      <c r="C12" s="35"/>
      <c r="D12" s="37" t="s">
        <v>31</v>
      </c>
      <c r="E12" s="34">
        <v>29426835.079999998</v>
      </c>
      <c r="F12" s="38">
        <f>SUM(F16,F20,F23)</f>
        <v>54584</v>
      </c>
      <c r="G12" s="38">
        <f>SUM(G16,G20,G23)</f>
        <v>5</v>
      </c>
      <c r="H12" s="34">
        <f t="shared" si="0"/>
        <v>29481414.079999998</v>
      </c>
    </row>
    <row r="13" spans="1:8" s="20" customFormat="1" ht="12" customHeight="1" thickTop="1" x14ac:dyDescent="0.2">
      <c r="A13" s="35"/>
      <c r="B13" s="39">
        <v>85213</v>
      </c>
      <c r="C13" s="40"/>
      <c r="D13" s="41" t="s">
        <v>32</v>
      </c>
      <c r="E13" s="42"/>
      <c r="F13" s="42"/>
      <c r="G13" s="42"/>
      <c r="H13" s="42"/>
    </row>
    <row r="14" spans="1:8" s="20" customFormat="1" ht="12" customHeight="1" x14ac:dyDescent="0.2">
      <c r="A14" s="35"/>
      <c r="B14" s="40"/>
      <c r="C14" s="40"/>
      <c r="D14" s="43" t="s">
        <v>33</v>
      </c>
      <c r="E14" s="42"/>
      <c r="F14" s="42"/>
      <c r="G14" s="42"/>
      <c r="H14" s="42"/>
    </row>
    <row r="15" spans="1:8" s="20" customFormat="1" ht="12" customHeight="1" x14ac:dyDescent="0.2">
      <c r="A15" s="35"/>
      <c r="B15" s="40"/>
      <c r="C15" s="40"/>
      <c r="D15" s="43" t="s">
        <v>34</v>
      </c>
      <c r="E15" s="42"/>
      <c r="F15" s="42"/>
      <c r="G15" s="42"/>
      <c r="H15" s="42"/>
    </row>
    <row r="16" spans="1:8" s="20" customFormat="1" ht="12" customHeight="1" x14ac:dyDescent="0.2">
      <c r="A16" s="35"/>
      <c r="B16" s="44"/>
      <c r="C16" s="43"/>
      <c r="D16" s="45" t="s">
        <v>35</v>
      </c>
      <c r="E16" s="46">
        <v>487562</v>
      </c>
      <c r="F16" s="47">
        <f t="shared" ref="F16:G16" si="1">SUM(F17)</f>
        <v>54579</v>
      </c>
      <c r="G16" s="47">
        <f t="shared" si="1"/>
        <v>0</v>
      </c>
      <c r="H16" s="46">
        <f t="shared" ref="H16:H18" si="2">SUM(E16+F16-G16)</f>
        <v>542141</v>
      </c>
    </row>
    <row r="17" spans="1:8" s="20" customFormat="1" ht="12" customHeight="1" x14ac:dyDescent="0.2">
      <c r="A17" s="35"/>
      <c r="B17" s="48"/>
      <c r="C17" s="30"/>
      <c r="D17" s="49" t="s">
        <v>36</v>
      </c>
      <c r="E17" s="50">
        <v>487362</v>
      </c>
      <c r="F17" s="51">
        <f>SUM(F18:F18)</f>
        <v>54579</v>
      </c>
      <c r="G17" s="51">
        <f>SUM(G18:G18)</f>
        <v>0</v>
      </c>
      <c r="H17" s="50">
        <f t="shared" si="2"/>
        <v>541941</v>
      </c>
    </row>
    <row r="18" spans="1:8" s="20" customFormat="1" ht="35.25" customHeight="1" x14ac:dyDescent="0.2">
      <c r="A18" s="35"/>
      <c r="B18" s="48"/>
      <c r="C18" s="52" t="s">
        <v>37</v>
      </c>
      <c r="D18" s="53" t="s">
        <v>38</v>
      </c>
      <c r="E18" s="54">
        <v>487362</v>
      </c>
      <c r="F18" s="54">
        <v>54579</v>
      </c>
      <c r="G18" s="55"/>
      <c r="H18" s="54">
        <f t="shared" si="2"/>
        <v>541941</v>
      </c>
    </row>
    <row r="19" spans="1:8" s="20" customFormat="1" ht="12" customHeight="1" x14ac:dyDescent="0.2">
      <c r="A19" s="29"/>
      <c r="B19" s="48">
        <v>85214</v>
      </c>
      <c r="C19" s="30"/>
      <c r="D19" s="56" t="s">
        <v>39</v>
      </c>
      <c r="E19" s="57"/>
      <c r="F19" s="42"/>
      <c r="G19" s="42"/>
      <c r="H19" s="57"/>
    </row>
    <row r="20" spans="1:8" s="20" customFormat="1" ht="12" customHeight="1" x14ac:dyDescent="0.2">
      <c r="A20" s="29"/>
      <c r="B20" s="48"/>
      <c r="C20" s="30"/>
      <c r="D20" s="58" t="s">
        <v>40</v>
      </c>
      <c r="E20" s="46">
        <v>5802264</v>
      </c>
      <c r="F20" s="47">
        <f>SUM(F21)</f>
        <v>0</v>
      </c>
      <c r="G20" s="47">
        <f>SUM(G21)</f>
        <v>5</v>
      </c>
      <c r="H20" s="46">
        <f>SUM(E20+F20-G20)</f>
        <v>5802259</v>
      </c>
    </row>
    <row r="21" spans="1:8" s="20" customFormat="1" ht="12" customHeight="1" x14ac:dyDescent="0.2">
      <c r="A21" s="29"/>
      <c r="B21" s="48"/>
      <c r="C21" s="59"/>
      <c r="D21" s="60" t="s">
        <v>41</v>
      </c>
      <c r="E21" s="50">
        <v>6318</v>
      </c>
      <c r="F21" s="51">
        <f>SUM(F22)</f>
        <v>0</v>
      </c>
      <c r="G21" s="51">
        <f>SUM(G22)</f>
        <v>5</v>
      </c>
      <c r="H21" s="50">
        <f t="shared" ref="H21:H22" si="3">SUM(E21+F21-G21)</f>
        <v>6313</v>
      </c>
    </row>
    <row r="22" spans="1:8" s="20" customFormat="1" ht="35.25" customHeight="1" x14ac:dyDescent="0.2">
      <c r="A22" s="29"/>
      <c r="B22" s="48"/>
      <c r="C22" s="52" t="s">
        <v>42</v>
      </c>
      <c r="D22" s="61" t="s">
        <v>43</v>
      </c>
      <c r="E22" s="62">
        <v>6318</v>
      </c>
      <c r="F22" s="55"/>
      <c r="G22" s="55">
        <v>5</v>
      </c>
      <c r="H22" s="62">
        <f t="shared" si="3"/>
        <v>6313</v>
      </c>
    </row>
    <row r="23" spans="1:8" s="20" customFormat="1" ht="12" customHeight="1" x14ac:dyDescent="0.2">
      <c r="A23" s="29"/>
      <c r="B23" s="39">
        <v>85295</v>
      </c>
      <c r="C23" s="40"/>
      <c r="D23" s="63" t="s">
        <v>44</v>
      </c>
      <c r="E23" s="46">
        <v>1755290.6500000001</v>
      </c>
      <c r="F23" s="47">
        <f>SUM(F24)</f>
        <v>5</v>
      </c>
      <c r="G23" s="47">
        <f>SUM(G24)</f>
        <v>0</v>
      </c>
      <c r="H23" s="46">
        <f>SUM(E23+F23-G23)</f>
        <v>1755295.6500000001</v>
      </c>
    </row>
    <row r="24" spans="1:8" s="20" customFormat="1" ht="20.25" customHeight="1" x14ac:dyDescent="0.2">
      <c r="A24" s="29"/>
      <c r="B24" s="36"/>
      <c r="C24" s="59"/>
      <c r="D24" s="60" t="s">
        <v>45</v>
      </c>
      <c r="E24" s="50">
        <v>7135</v>
      </c>
      <c r="F24" s="51">
        <f>SUM(F25:F25)</f>
        <v>5</v>
      </c>
      <c r="G24" s="51">
        <f>SUM(G25:G25)</f>
        <v>0</v>
      </c>
      <c r="H24" s="50">
        <f t="shared" ref="H24:H25" si="4">SUM(E24+F24-G24)</f>
        <v>7140</v>
      </c>
    </row>
    <row r="25" spans="1:8" s="20" customFormat="1" ht="34.5" customHeight="1" x14ac:dyDescent="0.2">
      <c r="A25" s="29"/>
      <c r="B25" s="36"/>
      <c r="C25" s="52" t="s">
        <v>42</v>
      </c>
      <c r="D25" s="53" t="s">
        <v>43</v>
      </c>
      <c r="E25" s="54">
        <v>7135</v>
      </c>
      <c r="F25" s="54">
        <v>5</v>
      </c>
      <c r="G25" s="55"/>
      <c r="H25" s="54">
        <f t="shared" si="4"/>
        <v>7140</v>
      </c>
    </row>
    <row r="26" spans="1:8" s="20" customFormat="1" ht="17.25" customHeight="1" thickBot="1" x14ac:dyDescent="0.25">
      <c r="A26" s="29"/>
      <c r="B26" s="29"/>
      <c r="C26" s="30"/>
      <c r="D26" s="33" t="s">
        <v>46</v>
      </c>
      <c r="E26" s="34">
        <v>58385162.590000004</v>
      </c>
      <c r="F26" s="38">
        <f>SUM(F27)</f>
        <v>87083</v>
      </c>
      <c r="G26" s="38">
        <f>SUM(G27)</f>
        <v>0</v>
      </c>
      <c r="H26" s="34">
        <f t="shared" si="0"/>
        <v>58472245.590000004</v>
      </c>
    </row>
    <row r="27" spans="1:8" s="20" customFormat="1" ht="15.75" customHeight="1" thickTop="1" thickBot="1" x14ac:dyDescent="0.25">
      <c r="A27" s="36">
        <v>855</v>
      </c>
      <c r="B27" s="36"/>
      <c r="C27" s="35"/>
      <c r="D27" s="37" t="s">
        <v>47</v>
      </c>
      <c r="E27" s="38">
        <v>44913140</v>
      </c>
      <c r="F27" s="38">
        <f>SUM(F30)</f>
        <v>87083</v>
      </c>
      <c r="G27" s="38">
        <f>SUM(G30)</f>
        <v>0</v>
      </c>
      <c r="H27" s="38">
        <f t="shared" si="0"/>
        <v>45000223</v>
      </c>
    </row>
    <row r="28" spans="1:8" s="20" customFormat="1" ht="12" customHeight="1" thickTop="1" x14ac:dyDescent="0.2">
      <c r="A28" s="36"/>
      <c r="B28" s="48">
        <v>85513</v>
      </c>
      <c r="C28" s="30"/>
      <c r="D28" s="43" t="s">
        <v>48</v>
      </c>
      <c r="E28" s="42"/>
      <c r="F28" s="42"/>
      <c r="G28" s="42"/>
      <c r="H28" s="42"/>
    </row>
    <row r="29" spans="1:8" s="20" customFormat="1" ht="12" customHeight="1" x14ac:dyDescent="0.2">
      <c r="A29" s="36"/>
      <c r="B29" s="29"/>
      <c r="C29" s="30"/>
      <c r="D29" s="56" t="s">
        <v>49</v>
      </c>
      <c r="E29" s="42"/>
      <c r="F29" s="42"/>
      <c r="G29" s="42"/>
      <c r="H29" s="42"/>
    </row>
    <row r="30" spans="1:8" s="20" customFormat="1" ht="12" customHeight="1" x14ac:dyDescent="0.2">
      <c r="A30" s="36"/>
      <c r="B30" s="48"/>
      <c r="C30" s="30"/>
      <c r="D30" s="63" t="s">
        <v>50</v>
      </c>
      <c r="E30" s="46">
        <v>697787</v>
      </c>
      <c r="F30" s="47">
        <f t="shared" ref="F30:G30" si="5">SUM(F31)</f>
        <v>87083</v>
      </c>
      <c r="G30" s="47">
        <f t="shared" si="5"/>
        <v>0</v>
      </c>
      <c r="H30" s="46">
        <f t="shared" ref="H30:H32" si="6">SUM(E30+F30-G30)</f>
        <v>784870</v>
      </c>
    </row>
    <row r="31" spans="1:8" s="20" customFormat="1" ht="12" customHeight="1" x14ac:dyDescent="0.2">
      <c r="A31" s="36"/>
      <c r="B31" s="48"/>
      <c r="C31" s="30"/>
      <c r="D31" s="49" t="s">
        <v>36</v>
      </c>
      <c r="E31" s="50">
        <v>697787</v>
      </c>
      <c r="F31" s="51">
        <f>SUM(F32:F32)</f>
        <v>87083</v>
      </c>
      <c r="G31" s="51">
        <f>SUM(G32:G32)</f>
        <v>0</v>
      </c>
      <c r="H31" s="50">
        <f t="shared" si="6"/>
        <v>784870</v>
      </c>
    </row>
    <row r="32" spans="1:8" s="20" customFormat="1" ht="47.25" customHeight="1" x14ac:dyDescent="0.2">
      <c r="A32" s="36"/>
      <c r="B32" s="36"/>
      <c r="C32" s="52" t="s">
        <v>51</v>
      </c>
      <c r="D32" s="61" t="s">
        <v>52</v>
      </c>
      <c r="E32" s="62">
        <v>697787</v>
      </c>
      <c r="F32" s="55">
        <v>87083</v>
      </c>
      <c r="G32" s="55"/>
      <c r="H32" s="62">
        <f t="shared" si="6"/>
        <v>784870</v>
      </c>
    </row>
    <row r="33" spans="1:8" s="20" customFormat="1" ht="20.25" customHeight="1" thickBot="1" x14ac:dyDescent="0.25">
      <c r="A33" s="48"/>
      <c r="B33" s="48"/>
      <c r="C33" s="30"/>
      <c r="D33" s="31" t="s">
        <v>12</v>
      </c>
      <c r="E33" s="32">
        <v>1359986016.0199997</v>
      </c>
      <c r="F33" s="32">
        <f>SUM(F34,F49)</f>
        <v>141667</v>
      </c>
      <c r="G33" s="32">
        <f>SUM(G34,G49)</f>
        <v>5</v>
      </c>
      <c r="H33" s="32">
        <f>SUM(E33+F33-G33)</f>
        <v>1360127678.0199997</v>
      </c>
    </row>
    <row r="34" spans="1:8" s="20" customFormat="1" ht="18.75" customHeight="1" thickBot="1" x14ac:dyDescent="0.25">
      <c r="A34" s="48"/>
      <c r="B34" s="48"/>
      <c r="C34" s="30"/>
      <c r="D34" s="33" t="s">
        <v>13</v>
      </c>
      <c r="E34" s="34">
        <v>1270286383.1299999</v>
      </c>
      <c r="F34" s="34">
        <f>SUM(F35)</f>
        <v>54584</v>
      </c>
      <c r="G34" s="34">
        <f>SUM(G35)</f>
        <v>5</v>
      </c>
      <c r="H34" s="34">
        <f t="shared" ref="H34:H35" si="7">SUM(E34+F34-G34)</f>
        <v>1270340962.1299999</v>
      </c>
    </row>
    <row r="35" spans="1:8" s="20" customFormat="1" ht="18" customHeight="1" thickTop="1" thickBot="1" x14ac:dyDescent="0.25">
      <c r="A35" s="36">
        <v>852</v>
      </c>
      <c r="B35" s="36"/>
      <c r="C35" s="35"/>
      <c r="D35" s="37" t="s">
        <v>31</v>
      </c>
      <c r="E35" s="34">
        <v>93806760.469999984</v>
      </c>
      <c r="F35" s="38">
        <f>SUM(F39,F43,F46)</f>
        <v>54584</v>
      </c>
      <c r="G35" s="38">
        <f>SUM(G39,G43,G46)</f>
        <v>5</v>
      </c>
      <c r="H35" s="34">
        <f t="shared" si="7"/>
        <v>93861339.469999984</v>
      </c>
    </row>
    <row r="36" spans="1:8" s="20" customFormat="1" ht="12" customHeight="1" thickTop="1" x14ac:dyDescent="0.2">
      <c r="A36" s="36"/>
      <c r="B36" s="39">
        <v>85213</v>
      </c>
      <c r="C36" s="40"/>
      <c r="D36" s="41" t="s">
        <v>32</v>
      </c>
      <c r="E36" s="57"/>
      <c r="F36" s="42"/>
      <c r="G36" s="42"/>
      <c r="H36" s="57"/>
    </row>
    <row r="37" spans="1:8" s="20" customFormat="1" ht="12" customHeight="1" x14ac:dyDescent="0.2">
      <c r="A37" s="36"/>
      <c r="B37" s="40"/>
      <c r="C37" s="40"/>
      <c r="D37" s="43" t="s">
        <v>33</v>
      </c>
      <c r="E37" s="57"/>
      <c r="F37" s="42"/>
      <c r="G37" s="42"/>
      <c r="H37" s="57"/>
    </row>
    <row r="38" spans="1:8" s="20" customFormat="1" ht="12" customHeight="1" x14ac:dyDescent="0.2">
      <c r="A38" s="36"/>
      <c r="B38" s="40"/>
      <c r="C38" s="40"/>
      <c r="D38" s="43" t="s">
        <v>34</v>
      </c>
      <c r="E38" s="57"/>
      <c r="F38" s="42"/>
      <c r="G38" s="42"/>
      <c r="H38" s="57"/>
    </row>
    <row r="39" spans="1:8" s="20" customFormat="1" ht="12" customHeight="1" x14ac:dyDescent="0.2">
      <c r="A39" s="36"/>
      <c r="B39" s="44"/>
      <c r="C39" s="43"/>
      <c r="D39" s="45" t="s">
        <v>35</v>
      </c>
      <c r="E39" s="64">
        <v>487562</v>
      </c>
      <c r="F39" s="47">
        <f t="shared" ref="F39:G39" si="8">SUM(F40)</f>
        <v>54579</v>
      </c>
      <c r="G39" s="47">
        <f t="shared" si="8"/>
        <v>0</v>
      </c>
      <c r="H39" s="46">
        <f t="shared" ref="H39:H41" si="9">SUM(E39+F39-G39)</f>
        <v>542141</v>
      </c>
    </row>
    <row r="40" spans="1:8" s="20" customFormat="1" ht="12" customHeight="1" x14ac:dyDescent="0.2">
      <c r="A40" s="35"/>
      <c r="B40" s="48"/>
      <c r="C40" s="65"/>
      <c r="D40" s="66" t="s">
        <v>53</v>
      </c>
      <c r="E40" s="50">
        <v>487362</v>
      </c>
      <c r="F40" s="67">
        <f>SUM(F41:F41)</f>
        <v>54579</v>
      </c>
      <c r="G40" s="67">
        <f>SUM(G41:G41)</f>
        <v>0</v>
      </c>
      <c r="H40" s="50">
        <f t="shared" si="9"/>
        <v>541941</v>
      </c>
    </row>
    <row r="41" spans="1:8" s="20" customFormat="1" ht="12" customHeight="1" x14ac:dyDescent="0.2">
      <c r="A41" s="35"/>
      <c r="B41" s="43"/>
      <c r="C41" s="68">
        <v>4130</v>
      </c>
      <c r="D41" s="48" t="s">
        <v>54</v>
      </c>
      <c r="E41" s="69">
        <v>487362</v>
      </c>
      <c r="F41" s="62">
        <v>54579</v>
      </c>
      <c r="G41" s="62"/>
      <c r="H41" s="62">
        <f t="shared" si="9"/>
        <v>541941</v>
      </c>
    </row>
    <row r="42" spans="1:8" s="20" customFormat="1" ht="12" customHeight="1" x14ac:dyDescent="0.2">
      <c r="A42" s="48"/>
      <c r="B42" s="48">
        <v>85214</v>
      </c>
      <c r="C42" s="30"/>
      <c r="D42" s="56" t="s">
        <v>39</v>
      </c>
      <c r="E42" s="57"/>
      <c r="F42" s="42"/>
      <c r="G42" s="42"/>
      <c r="H42" s="57"/>
    </row>
    <row r="43" spans="1:8" s="20" customFormat="1" ht="12" customHeight="1" x14ac:dyDescent="0.2">
      <c r="A43" s="48"/>
      <c r="B43" s="48"/>
      <c r="C43" s="30"/>
      <c r="D43" s="58" t="s">
        <v>40</v>
      </c>
      <c r="E43" s="46">
        <v>7102950</v>
      </c>
      <c r="F43" s="47">
        <f>SUM(F44)</f>
        <v>0</v>
      </c>
      <c r="G43" s="47">
        <f>SUM(G44)</f>
        <v>5</v>
      </c>
      <c r="H43" s="46">
        <f>SUM(E43+F43-G43)</f>
        <v>7102945</v>
      </c>
    </row>
    <row r="44" spans="1:8" s="20" customFormat="1" ht="20.25" customHeight="1" x14ac:dyDescent="0.2">
      <c r="A44" s="48"/>
      <c r="B44" s="48"/>
      <c r="C44" s="59"/>
      <c r="D44" s="60" t="s">
        <v>55</v>
      </c>
      <c r="E44" s="50">
        <v>6318</v>
      </c>
      <c r="F44" s="67">
        <f>SUM(F45:F45)</f>
        <v>0</v>
      </c>
      <c r="G44" s="67">
        <f>SUM(G45:G45)</f>
        <v>5</v>
      </c>
      <c r="H44" s="70">
        <f t="shared" ref="H44:H45" si="10">SUM(E44+F44-G44)</f>
        <v>6313</v>
      </c>
    </row>
    <row r="45" spans="1:8" s="20" customFormat="1" ht="22.5" customHeight="1" x14ac:dyDescent="0.2">
      <c r="A45" s="71"/>
      <c r="B45" s="71"/>
      <c r="C45" s="72">
        <v>3290</v>
      </c>
      <c r="D45" s="73" t="s">
        <v>56</v>
      </c>
      <c r="E45" s="74">
        <v>6318</v>
      </c>
      <c r="F45" s="74"/>
      <c r="G45" s="74">
        <v>5</v>
      </c>
      <c r="H45" s="47">
        <f t="shared" si="10"/>
        <v>6313</v>
      </c>
    </row>
    <row r="46" spans="1:8" s="20" customFormat="1" ht="12" customHeight="1" x14ac:dyDescent="0.2">
      <c r="A46" s="48"/>
      <c r="B46" s="48">
        <v>85295</v>
      </c>
      <c r="C46" s="30"/>
      <c r="D46" s="63" t="s">
        <v>44</v>
      </c>
      <c r="E46" s="64">
        <v>6770751.3099999996</v>
      </c>
      <c r="F46" s="46">
        <f>SUM(F47,)</f>
        <v>5</v>
      </c>
      <c r="G46" s="46">
        <f>SUM(G47,)</f>
        <v>0</v>
      </c>
      <c r="H46" s="46">
        <f>SUM(E46+F46-G46)</f>
        <v>6770756.3099999996</v>
      </c>
    </row>
    <row r="47" spans="1:8" s="20" customFormat="1" ht="24" customHeight="1" x14ac:dyDescent="0.2">
      <c r="A47" s="48"/>
      <c r="B47" s="48"/>
      <c r="C47" s="59"/>
      <c r="D47" s="60" t="s">
        <v>57</v>
      </c>
      <c r="E47" s="50">
        <v>7135</v>
      </c>
      <c r="F47" s="51">
        <f>SUM(F48:F48)</f>
        <v>5</v>
      </c>
      <c r="G47" s="51">
        <f>SUM(G48:G48)</f>
        <v>0</v>
      </c>
      <c r="H47" s="50">
        <f t="shared" ref="H47:H48" si="11">SUM(E47+F47-G47)</f>
        <v>7140</v>
      </c>
    </row>
    <row r="48" spans="1:8" s="20" customFormat="1" ht="24.75" customHeight="1" x14ac:dyDescent="0.2">
      <c r="A48" s="48"/>
      <c r="B48" s="48"/>
      <c r="C48" s="75">
        <v>3290</v>
      </c>
      <c r="D48" s="76" t="s">
        <v>56</v>
      </c>
      <c r="E48" s="69">
        <v>7135</v>
      </c>
      <c r="F48" s="55">
        <v>5</v>
      </c>
      <c r="G48" s="55"/>
      <c r="H48" s="55">
        <f t="shared" si="11"/>
        <v>7140</v>
      </c>
    </row>
    <row r="49" spans="1:8" s="20" customFormat="1" ht="19.149999999999999" customHeight="1" thickBot="1" x14ac:dyDescent="0.25">
      <c r="A49" s="77"/>
      <c r="B49" s="48"/>
      <c r="C49" s="68"/>
      <c r="D49" s="33" t="s">
        <v>58</v>
      </c>
      <c r="E49" s="34">
        <v>58385019.649999999</v>
      </c>
      <c r="F49" s="34">
        <f>SUM(F50)</f>
        <v>87083</v>
      </c>
      <c r="G49" s="34">
        <f>SUM(G50)</f>
        <v>0</v>
      </c>
      <c r="H49" s="34">
        <f t="shared" si="0"/>
        <v>58472102.649999999</v>
      </c>
    </row>
    <row r="50" spans="1:8" s="20" customFormat="1" ht="15.75" customHeight="1" thickTop="1" thickBot="1" x14ac:dyDescent="0.25">
      <c r="A50" s="36">
        <v>855</v>
      </c>
      <c r="B50" s="36"/>
      <c r="C50" s="35"/>
      <c r="D50" s="37" t="s">
        <v>47</v>
      </c>
      <c r="E50" s="38">
        <v>44913140</v>
      </c>
      <c r="F50" s="34">
        <f>SUM(F53)</f>
        <v>87083</v>
      </c>
      <c r="G50" s="34">
        <f>SUM(G53)</f>
        <v>0</v>
      </c>
      <c r="H50" s="34">
        <f t="shared" si="0"/>
        <v>45000223</v>
      </c>
    </row>
    <row r="51" spans="1:8" s="20" customFormat="1" ht="12" customHeight="1" thickTop="1" x14ac:dyDescent="0.2">
      <c r="A51" s="36"/>
      <c r="B51" s="48">
        <v>85513</v>
      </c>
      <c r="C51" s="30"/>
      <c r="D51" s="43" t="s">
        <v>48</v>
      </c>
      <c r="E51" s="42"/>
      <c r="F51" s="57"/>
      <c r="G51" s="57"/>
      <c r="H51" s="57"/>
    </row>
    <row r="52" spans="1:8" s="20" customFormat="1" ht="12" customHeight="1" x14ac:dyDescent="0.2">
      <c r="A52" s="36"/>
      <c r="B52" s="29"/>
      <c r="C52" s="30"/>
      <c r="D52" s="56" t="s">
        <v>49</v>
      </c>
      <c r="E52" s="42"/>
      <c r="F52" s="57"/>
      <c r="G52" s="57"/>
      <c r="H52" s="57"/>
    </row>
    <row r="53" spans="1:8" s="20" customFormat="1" ht="12" customHeight="1" x14ac:dyDescent="0.2">
      <c r="A53" s="36"/>
      <c r="B53" s="48"/>
      <c r="C53" s="30"/>
      <c r="D53" s="63" t="s">
        <v>50</v>
      </c>
      <c r="E53" s="74">
        <v>697787</v>
      </c>
      <c r="F53" s="47">
        <f t="shared" ref="F53:G53" si="12">SUM(F54)</f>
        <v>87083</v>
      </c>
      <c r="G53" s="47">
        <f t="shared" si="12"/>
        <v>0</v>
      </c>
      <c r="H53" s="46">
        <f t="shared" ref="H53:H55" si="13">SUM(E53+F53-G53)</f>
        <v>784870</v>
      </c>
    </row>
    <row r="54" spans="1:8" s="20" customFormat="1" ht="12" customHeight="1" x14ac:dyDescent="0.2">
      <c r="A54" s="36"/>
      <c r="B54" s="1"/>
      <c r="C54" s="30"/>
      <c r="D54" s="78" t="s">
        <v>53</v>
      </c>
      <c r="E54" s="79">
        <v>697787</v>
      </c>
      <c r="F54" s="67">
        <f>SUM(F55:F55)</f>
        <v>87083</v>
      </c>
      <c r="G54" s="67">
        <f>SUM(G55:G55)</f>
        <v>0</v>
      </c>
      <c r="H54" s="70">
        <f t="shared" si="13"/>
        <v>784870</v>
      </c>
    </row>
    <row r="55" spans="1:8" s="20" customFormat="1" ht="12" customHeight="1" x14ac:dyDescent="0.2">
      <c r="A55" s="36"/>
      <c r="B55" s="1"/>
      <c r="C55" s="68">
        <v>4130</v>
      </c>
      <c r="D55" s="48" t="s">
        <v>54</v>
      </c>
      <c r="E55" s="62">
        <v>697787</v>
      </c>
      <c r="F55" s="69">
        <v>87083</v>
      </c>
      <c r="G55" s="69"/>
      <c r="H55" s="55">
        <f t="shared" si="13"/>
        <v>784870</v>
      </c>
    </row>
    <row r="56" spans="1:8" s="20" customFormat="1" ht="3.75" customHeight="1" x14ac:dyDescent="0.2">
      <c r="A56" s="80"/>
      <c r="B56" s="80"/>
      <c r="C56" s="81"/>
      <c r="D56" s="82"/>
      <c r="E56" s="46"/>
      <c r="F56" s="46"/>
      <c r="G56" s="46"/>
      <c r="H56" s="46"/>
    </row>
    <row r="57" spans="1:8" s="20" customFormat="1" ht="12.95" customHeight="1" x14ac:dyDescent="0.2"/>
    <row r="58" spans="1:8" s="20" customFormat="1" ht="12.95" customHeight="1" x14ac:dyDescent="0.2"/>
    <row r="59" spans="1:8" s="20" customFormat="1" ht="12.95" customHeight="1" x14ac:dyDescent="0.2"/>
    <row r="60" spans="1:8" s="20" customFormat="1" ht="12.95" customHeight="1" x14ac:dyDescent="0.2"/>
    <row r="61" spans="1:8" s="20" customFormat="1" ht="12.95" customHeight="1" x14ac:dyDescent="0.2"/>
    <row r="62" spans="1:8" s="20" customFormat="1" ht="12.95" customHeight="1" x14ac:dyDescent="0.2"/>
    <row r="63" spans="1:8" s="20" customFormat="1" ht="12.95" customHeight="1" x14ac:dyDescent="0.2"/>
    <row r="64" spans="1:8" s="20" customFormat="1" ht="12.95" customHeight="1" x14ac:dyDescent="0.2"/>
    <row r="65" s="20" customFormat="1" ht="12.95" customHeight="1" x14ac:dyDescent="0.2"/>
    <row r="66" s="20" customFormat="1" ht="12.95" customHeight="1" x14ac:dyDescent="0.2"/>
    <row r="67" s="20" customFormat="1" ht="12.95" customHeight="1" x14ac:dyDescent="0.2"/>
    <row r="68" s="20" customFormat="1" ht="12.95" customHeight="1" x14ac:dyDescent="0.2"/>
    <row r="69" s="20" customFormat="1" ht="12.95" customHeight="1" x14ac:dyDescent="0.2"/>
    <row r="70" s="20" customFormat="1" ht="12.95" customHeight="1" x14ac:dyDescent="0.2"/>
    <row r="71" s="20" customFormat="1" ht="12.95" customHeight="1" x14ac:dyDescent="0.2"/>
    <row r="72" s="20" customFormat="1" ht="12.95" customHeight="1" x14ac:dyDescent="0.2"/>
    <row r="73" s="20" customFormat="1" ht="12.95" customHeight="1" x14ac:dyDescent="0.2"/>
    <row r="74" s="20" customFormat="1" ht="12.95" customHeight="1" x14ac:dyDescent="0.2"/>
    <row r="75" s="20" customFormat="1" ht="12.95" customHeight="1" x14ac:dyDescent="0.2"/>
    <row r="76" s="20" customFormat="1" ht="12.95" customHeight="1" x14ac:dyDescent="0.2"/>
    <row r="77" s="20" customFormat="1" ht="12.95" customHeight="1" x14ac:dyDescent="0.2"/>
    <row r="78" s="20" customFormat="1" ht="12.95" customHeight="1" x14ac:dyDescent="0.2"/>
    <row r="79" s="20" customFormat="1" ht="12.95" customHeight="1" x14ac:dyDescent="0.2"/>
    <row r="80" s="20" customFormat="1" ht="12.95" customHeight="1" x14ac:dyDescent="0.2"/>
    <row r="81" s="20" customFormat="1" ht="12.95" customHeight="1" x14ac:dyDescent="0.2"/>
    <row r="82" s="20" customFormat="1" ht="12.95" customHeight="1" x14ac:dyDescent="0.2"/>
    <row r="83" s="20" customFormat="1" ht="12.95" customHeight="1" x14ac:dyDescent="0.2"/>
    <row r="84" s="20" customFormat="1" ht="12.95" customHeight="1" x14ac:dyDescent="0.2"/>
    <row r="85" s="20" customFormat="1" ht="12.95" customHeight="1" x14ac:dyDescent="0.2"/>
    <row r="86" s="20" customFormat="1" ht="12.95" customHeight="1" x14ac:dyDescent="0.2"/>
    <row r="87" s="20" customFormat="1" ht="12.95" customHeight="1" x14ac:dyDescent="0.2"/>
    <row r="88" s="20" customFormat="1" ht="12.95" customHeight="1" x14ac:dyDescent="0.2"/>
    <row r="89" s="20" customFormat="1" ht="12.95" customHeight="1" x14ac:dyDescent="0.2"/>
    <row r="90" s="20" customFormat="1" ht="12.95" customHeight="1" x14ac:dyDescent="0.2"/>
    <row r="91" s="20" customFormat="1" ht="12.95" customHeight="1" x14ac:dyDescent="0.2"/>
    <row r="92" s="20" customFormat="1" ht="12.95" customHeight="1" x14ac:dyDescent="0.2"/>
    <row r="93" s="20" customFormat="1" ht="12.95" customHeight="1" x14ac:dyDescent="0.2"/>
    <row r="94" s="20" customFormat="1" ht="12.95" customHeight="1" x14ac:dyDescent="0.2"/>
    <row r="95" s="20" customFormat="1" ht="12.95" customHeight="1" x14ac:dyDescent="0.2"/>
    <row r="96" s="20" customFormat="1" ht="12.95" customHeight="1" x14ac:dyDescent="0.2"/>
    <row r="97" s="20" customFormat="1" ht="12.95" customHeight="1" x14ac:dyDescent="0.2"/>
    <row r="98" s="20" customFormat="1" ht="12.95" customHeight="1" x14ac:dyDescent="0.2"/>
    <row r="99" s="20" customFormat="1" ht="12.95" customHeight="1" x14ac:dyDescent="0.2"/>
    <row r="100" s="20" customFormat="1" ht="12.95" customHeight="1" x14ac:dyDescent="0.2"/>
    <row r="101" s="20" customFormat="1" ht="12.95" customHeight="1" x14ac:dyDescent="0.2"/>
    <row r="102" s="20" customFormat="1" ht="12.95" customHeight="1" x14ac:dyDescent="0.2"/>
    <row r="103" s="20" customFormat="1" ht="12.95" customHeight="1" x14ac:dyDescent="0.2"/>
    <row r="104" s="20" customFormat="1" ht="12.95" customHeight="1" x14ac:dyDescent="0.2"/>
    <row r="105" s="20" customFormat="1" ht="12.95" customHeight="1" x14ac:dyDescent="0.2"/>
    <row r="106" s="20" customFormat="1" ht="12.95" customHeight="1" x14ac:dyDescent="0.2"/>
    <row r="107" s="20" customFormat="1" ht="12.95" customHeight="1" x14ac:dyDescent="0.2"/>
    <row r="108" s="20" customFormat="1" ht="12.95" customHeight="1" x14ac:dyDescent="0.2"/>
    <row r="109" s="20" customFormat="1" ht="12.95" customHeight="1" x14ac:dyDescent="0.2"/>
    <row r="110" s="20" customFormat="1" ht="12.95" customHeight="1" x14ac:dyDescent="0.2"/>
    <row r="111" s="20" customFormat="1" ht="12.95" customHeight="1" x14ac:dyDescent="0.2"/>
    <row r="112" s="20" customFormat="1" ht="12.95" customHeight="1" x14ac:dyDescent="0.2"/>
    <row r="113" s="20" customFormat="1" ht="12.95" customHeight="1" x14ac:dyDescent="0.2"/>
    <row r="114" s="20" customFormat="1" ht="12.95" customHeight="1" x14ac:dyDescent="0.2"/>
    <row r="115" s="20" customFormat="1" ht="12.95" customHeight="1" x14ac:dyDescent="0.2"/>
    <row r="116" s="20" customFormat="1" ht="12.95" customHeight="1" x14ac:dyDescent="0.2"/>
    <row r="117" s="20" customFormat="1" ht="12.95" customHeight="1" x14ac:dyDescent="0.2"/>
    <row r="118" s="20" customFormat="1" ht="12.95" customHeight="1" x14ac:dyDescent="0.2"/>
    <row r="119" s="20" customFormat="1" ht="12.95" customHeight="1" x14ac:dyDescent="0.2"/>
    <row r="120" s="20" customFormat="1" ht="12.95" customHeight="1" x14ac:dyDescent="0.2"/>
    <row r="121" s="20" customFormat="1" ht="12.95" customHeight="1" x14ac:dyDescent="0.2"/>
    <row r="122" s="20" customFormat="1" ht="12.95" customHeight="1" x14ac:dyDescent="0.2"/>
    <row r="123" s="20" customFormat="1" ht="12.95" customHeight="1" x14ac:dyDescent="0.2"/>
    <row r="124" ht="12.95" customHeight="1" x14ac:dyDescent="0.25"/>
    <row r="125" ht="12.95" customHeight="1" x14ac:dyDescent="0.25"/>
    <row r="126" ht="12.95" customHeight="1" x14ac:dyDescent="0.25"/>
    <row r="127" ht="12.95" customHeight="1" x14ac:dyDescent="0.25"/>
    <row r="128" ht="12.95" customHeight="1" x14ac:dyDescent="0.25"/>
    <row r="129" ht="12.95" customHeight="1" x14ac:dyDescent="0.25"/>
    <row r="130" ht="12.95" customHeight="1" x14ac:dyDescent="0.25"/>
    <row r="131" ht="12.95" customHeight="1" x14ac:dyDescent="0.25"/>
    <row r="132" ht="12.95" customHeight="1" x14ac:dyDescent="0.25"/>
    <row r="133" ht="12.95" customHeight="1" x14ac:dyDescent="0.25"/>
    <row r="134" ht="12.95" customHeight="1" x14ac:dyDescent="0.25"/>
    <row r="135" ht="12.9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&amp;C&amp;10&amp;P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B3D5F-35D1-453A-986F-3D0454A56772}">
  <sheetPr>
    <tabColor rgb="FFFF99FF"/>
  </sheetPr>
  <dimension ref="A1:WVO200"/>
  <sheetViews>
    <sheetView zoomScale="130" zoomScaleNormal="130" workbookViewId="0">
      <selection activeCell="H199" sqref="H199"/>
    </sheetView>
  </sheetViews>
  <sheetFormatPr defaultRowHeight="15" x14ac:dyDescent="0.25"/>
  <cols>
    <col min="1" max="1" width="3.7109375" style="84" customWidth="1"/>
    <col min="2" max="2" width="33.42578125" style="84" customWidth="1"/>
    <col min="3" max="3" width="8.5703125" style="84" customWidth="1"/>
    <col min="4" max="4" width="9.42578125" style="84" customWidth="1"/>
    <col min="5" max="5" width="8.140625" style="84" customWidth="1"/>
    <col min="6" max="6" width="13" style="5" customWidth="1"/>
    <col min="7" max="7" width="13.5703125" style="5" customWidth="1"/>
    <col min="8" max="8" width="9.140625" style="5"/>
    <col min="9" max="9" width="12.42578125" style="5" customWidth="1"/>
    <col min="10" max="76" width="9.140625" style="5"/>
    <col min="77" max="253" width="9.140625" style="84"/>
    <col min="254" max="254" width="5.28515625" style="84" customWidth="1"/>
    <col min="255" max="255" width="8" style="84" customWidth="1"/>
    <col min="256" max="256" width="5.85546875" style="84" customWidth="1"/>
    <col min="257" max="257" width="9.42578125" style="84" customWidth="1"/>
    <col min="258" max="258" width="11.28515625" style="84" customWidth="1"/>
    <col min="259" max="259" width="11" style="84" customWidth="1"/>
    <col min="260" max="260" width="13.140625" style="84" customWidth="1"/>
    <col min="261" max="261" width="11.7109375" style="84" customWidth="1"/>
    <col min="262" max="262" width="11.140625" style="84" customWidth="1"/>
    <col min="263" max="263" width="11.7109375" style="84" customWidth="1"/>
    <col min="264" max="509" width="9.140625" style="84"/>
    <col min="510" max="510" width="5.28515625" style="84" customWidth="1"/>
    <col min="511" max="511" width="8" style="84" customWidth="1"/>
    <col min="512" max="512" width="5.85546875" style="84" customWidth="1"/>
    <col min="513" max="513" width="9.42578125" style="84" customWidth="1"/>
    <col min="514" max="514" width="11.28515625" style="84" customWidth="1"/>
    <col min="515" max="515" width="11" style="84" customWidth="1"/>
    <col min="516" max="516" width="13.140625" style="84" customWidth="1"/>
    <col min="517" max="517" width="11.7109375" style="84" customWidth="1"/>
    <col min="518" max="518" width="11.140625" style="84" customWidth="1"/>
    <col min="519" max="519" width="11.7109375" style="84" customWidth="1"/>
    <col min="520" max="765" width="9.140625" style="84"/>
    <col min="766" max="766" width="5.28515625" style="84" customWidth="1"/>
    <col min="767" max="767" width="8" style="84" customWidth="1"/>
    <col min="768" max="768" width="5.85546875" style="84" customWidth="1"/>
    <col min="769" max="769" width="9.42578125" style="84" customWidth="1"/>
    <col min="770" max="770" width="11.28515625" style="84" customWidth="1"/>
    <col min="771" max="771" width="11" style="84" customWidth="1"/>
    <col min="772" max="772" width="13.140625" style="84" customWidth="1"/>
    <col min="773" max="773" width="11.7109375" style="84" customWidth="1"/>
    <col min="774" max="774" width="11.140625" style="84" customWidth="1"/>
    <col min="775" max="775" width="11.7109375" style="84" customWidth="1"/>
    <col min="776" max="1021" width="9.140625" style="84"/>
    <col min="1022" max="1022" width="5.28515625" style="84" customWidth="1"/>
    <col min="1023" max="1023" width="8" style="84" customWidth="1"/>
    <col min="1024" max="1024" width="5.85546875" style="84" customWidth="1"/>
    <col min="1025" max="1025" width="9.42578125" style="84" customWidth="1"/>
    <col min="1026" max="1026" width="11.28515625" style="84" customWidth="1"/>
    <col min="1027" max="1027" width="11" style="84" customWidth="1"/>
    <col min="1028" max="1028" width="13.140625" style="84" customWidth="1"/>
    <col min="1029" max="1029" width="11.7109375" style="84" customWidth="1"/>
    <col min="1030" max="1030" width="11.140625" style="84" customWidth="1"/>
    <col min="1031" max="1031" width="11.7109375" style="84" customWidth="1"/>
    <col min="1032" max="1277" width="9.140625" style="84"/>
    <col min="1278" max="1278" width="5.28515625" style="84" customWidth="1"/>
    <col min="1279" max="1279" width="8" style="84" customWidth="1"/>
    <col min="1280" max="1280" width="5.85546875" style="84" customWidth="1"/>
    <col min="1281" max="1281" width="9.42578125" style="84" customWidth="1"/>
    <col min="1282" max="1282" width="11.28515625" style="84" customWidth="1"/>
    <col min="1283" max="1283" width="11" style="84" customWidth="1"/>
    <col min="1284" max="1284" width="13.140625" style="84" customWidth="1"/>
    <col min="1285" max="1285" width="11.7109375" style="84" customWidth="1"/>
    <col min="1286" max="1286" width="11.140625" style="84" customWidth="1"/>
    <col min="1287" max="1287" width="11.7109375" style="84" customWidth="1"/>
    <col min="1288" max="1533" width="9.140625" style="84"/>
    <col min="1534" max="1534" width="5.28515625" style="84" customWidth="1"/>
    <col min="1535" max="1535" width="8" style="84" customWidth="1"/>
    <col min="1536" max="1536" width="5.85546875" style="84" customWidth="1"/>
    <col min="1537" max="1537" width="9.42578125" style="84" customWidth="1"/>
    <col min="1538" max="1538" width="11.28515625" style="84" customWidth="1"/>
    <col min="1539" max="1539" width="11" style="84" customWidth="1"/>
    <col min="1540" max="1540" width="13.140625" style="84" customWidth="1"/>
    <col min="1541" max="1541" width="11.7109375" style="84" customWidth="1"/>
    <col min="1542" max="1542" width="11.140625" style="84" customWidth="1"/>
    <col min="1543" max="1543" width="11.7109375" style="84" customWidth="1"/>
    <col min="1544" max="1789" width="9.140625" style="84"/>
    <col min="1790" max="1790" width="5.28515625" style="84" customWidth="1"/>
    <col min="1791" max="1791" width="8" style="84" customWidth="1"/>
    <col min="1792" max="1792" width="5.85546875" style="84" customWidth="1"/>
    <col min="1793" max="1793" width="9.42578125" style="84" customWidth="1"/>
    <col min="1794" max="1794" width="11.28515625" style="84" customWidth="1"/>
    <col min="1795" max="1795" width="11" style="84" customWidth="1"/>
    <col min="1796" max="1796" width="13.140625" style="84" customWidth="1"/>
    <col min="1797" max="1797" width="11.7109375" style="84" customWidth="1"/>
    <col min="1798" max="1798" width="11.140625" style="84" customWidth="1"/>
    <col min="1799" max="1799" width="11.7109375" style="84" customWidth="1"/>
    <col min="1800" max="2045" width="9.140625" style="84"/>
    <col min="2046" max="2046" width="5.28515625" style="84" customWidth="1"/>
    <col min="2047" max="2047" width="8" style="84" customWidth="1"/>
    <col min="2048" max="2048" width="5.85546875" style="84" customWidth="1"/>
    <col min="2049" max="2049" width="9.42578125" style="84" customWidth="1"/>
    <col min="2050" max="2050" width="11.28515625" style="84" customWidth="1"/>
    <col min="2051" max="2051" width="11" style="84" customWidth="1"/>
    <col min="2052" max="2052" width="13.140625" style="84" customWidth="1"/>
    <col min="2053" max="2053" width="11.7109375" style="84" customWidth="1"/>
    <col min="2054" max="2054" width="11.140625" style="84" customWidth="1"/>
    <col min="2055" max="2055" width="11.7109375" style="84" customWidth="1"/>
    <col min="2056" max="2301" width="9.140625" style="84"/>
    <col min="2302" max="2302" width="5.28515625" style="84" customWidth="1"/>
    <col min="2303" max="2303" width="8" style="84" customWidth="1"/>
    <col min="2304" max="2304" width="5.85546875" style="84" customWidth="1"/>
    <col min="2305" max="2305" width="9.42578125" style="84" customWidth="1"/>
    <col min="2306" max="2306" width="11.28515625" style="84" customWidth="1"/>
    <col min="2307" max="2307" width="11" style="84" customWidth="1"/>
    <col min="2308" max="2308" width="13.140625" style="84" customWidth="1"/>
    <col min="2309" max="2309" width="11.7109375" style="84" customWidth="1"/>
    <col min="2310" max="2310" width="11.140625" style="84" customWidth="1"/>
    <col min="2311" max="2311" width="11.7109375" style="84" customWidth="1"/>
    <col min="2312" max="2557" width="9.140625" style="84"/>
    <col min="2558" max="2558" width="5.28515625" style="84" customWidth="1"/>
    <col min="2559" max="2559" width="8" style="84" customWidth="1"/>
    <col min="2560" max="2560" width="5.85546875" style="84" customWidth="1"/>
    <col min="2561" max="2561" width="9.42578125" style="84" customWidth="1"/>
    <col min="2562" max="2562" width="11.28515625" style="84" customWidth="1"/>
    <col min="2563" max="2563" width="11" style="84" customWidth="1"/>
    <col min="2564" max="2564" width="13.140625" style="84" customWidth="1"/>
    <col min="2565" max="2565" width="11.7109375" style="84" customWidth="1"/>
    <col min="2566" max="2566" width="11.140625" style="84" customWidth="1"/>
    <col min="2567" max="2567" width="11.7109375" style="84" customWidth="1"/>
    <col min="2568" max="2813" width="9.140625" style="84"/>
    <col min="2814" max="2814" width="5.28515625" style="84" customWidth="1"/>
    <col min="2815" max="2815" width="8" style="84" customWidth="1"/>
    <col min="2816" max="2816" width="5.85546875" style="84" customWidth="1"/>
    <col min="2817" max="2817" width="9.42578125" style="84" customWidth="1"/>
    <col min="2818" max="2818" width="11.28515625" style="84" customWidth="1"/>
    <col min="2819" max="2819" width="11" style="84" customWidth="1"/>
    <col min="2820" max="2820" width="13.140625" style="84" customWidth="1"/>
    <col min="2821" max="2821" width="11.7109375" style="84" customWidth="1"/>
    <col min="2822" max="2822" width="11.140625" style="84" customWidth="1"/>
    <col min="2823" max="2823" width="11.7109375" style="84" customWidth="1"/>
    <col min="2824" max="3069" width="9.140625" style="84"/>
    <col min="3070" max="3070" width="5.28515625" style="84" customWidth="1"/>
    <col min="3071" max="3071" width="8" style="84" customWidth="1"/>
    <col min="3072" max="3072" width="5.85546875" style="84" customWidth="1"/>
    <col min="3073" max="3073" width="9.42578125" style="84" customWidth="1"/>
    <col min="3074" max="3074" width="11.28515625" style="84" customWidth="1"/>
    <col min="3075" max="3075" width="11" style="84" customWidth="1"/>
    <col min="3076" max="3076" width="13.140625" style="84" customWidth="1"/>
    <col min="3077" max="3077" width="11.7109375" style="84" customWidth="1"/>
    <col min="3078" max="3078" width="11.140625" style="84" customWidth="1"/>
    <col min="3079" max="3079" width="11.7109375" style="84" customWidth="1"/>
    <col min="3080" max="3325" width="9.140625" style="84"/>
    <col min="3326" max="3326" width="5.28515625" style="84" customWidth="1"/>
    <col min="3327" max="3327" width="8" style="84" customWidth="1"/>
    <col min="3328" max="3328" width="5.85546875" style="84" customWidth="1"/>
    <col min="3329" max="3329" width="9.42578125" style="84" customWidth="1"/>
    <col min="3330" max="3330" width="11.28515625" style="84" customWidth="1"/>
    <col min="3331" max="3331" width="11" style="84" customWidth="1"/>
    <col min="3332" max="3332" width="13.140625" style="84" customWidth="1"/>
    <col min="3333" max="3333" width="11.7109375" style="84" customWidth="1"/>
    <col min="3334" max="3334" width="11.140625" style="84" customWidth="1"/>
    <col min="3335" max="3335" width="11.7109375" style="84" customWidth="1"/>
    <col min="3336" max="3581" width="9.140625" style="84"/>
    <col min="3582" max="3582" width="5.28515625" style="84" customWidth="1"/>
    <col min="3583" max="3583" width="8" style="84" customWidth="1"/>
    <col min="3584" max="3584" width="5.85546875" style="84" customWidth="1"/>
    <col min="3585" max="3585" width="9.42578125" style="84" customWidth="1"/>
    <col min="3586" max="3586" width="11.28515625" style="84" customWidth="1"/>
    <col min="3587" max="3587" width="11" style="84" customWidth="1"/>
    <col min="3588" max="3588" width="13.140625" style="84" customWidth="1"/>
    <col min="3589" max="3589" width="11.7109375" style="84" customWidth="1"/>
    <col min="3590" max="3590" width="11.140625" style="84" customWidth="1"/>
    <col min="3591" max="3591" width="11.7109375" style="84" customWidth="1"/>
    <col min="3592" max="3837" width="9.140625" style="84"/>
    <col min="3838" max="3838" width="5.28515625" style="84" customWidth="1"/>
    <col min="3839" max="3839" width="8" style="84" customWidth="1"/>
    <col min="3840" max="3840" width="5.85546875" style="84" customWidth="1"/>
    <col min="3841" max="3841" width="9.42578125" style="84" customWidth="1"/>
    <col min="3842" max="3842" width="11.28515625" style="84" customWidth="1"/>
    <col min="3843" max="3843" width="11" style="84" customWidth="1"/>
    <col min="3844" max="3844" width="13.140625" style="84" customWidth="1"/>
    <col min="3845" max="3845" width="11.7109375" style="84" customWidth="1"/>
    <col min="3846" max="3846" width="11.140625" style="84" customWidth="1"/>
    <col min="3847" max="3847" width="11.7109375" style="84" customWidth="1"/>
    <col min="3848" max="4093" width="9.140625" style="84"/>
    <col min="4094" max="4094" width="5.28515625" style="84" customWidth="1"/>
    <col min="4095" max="4095" width="8" style="84" customWidth="1"/>
    <col min="4096" max="4096" width="5.85546875" style="84" customWidth="1"/>
    <col min="4097" max="4097" width="9.42578125" style="84" customWidth="1"/>
    <col min="4098" max="4098" width="11.28515625" style="84" customWidth="1"/>
    <col min="4099" max="4099" width="11" style="84" customWidth="1"/>
    <col min="4100" max="4100" width="13.140625" style="84" customWidth="1"/>
    <col min="4101" max="4101" width="11.7109375" style="84" customWidth="1"/>
    <col min="4102" max="4102" width="11.140625" style="84" customWidth="1"/>
    <col min="4103" max="4103" width="11.7109375" style="84" customWidth="1"/>
    <col min="4104" max="4349" width="9.140625" style="84"/>
    <col min="4350" max="4350" width="5.28515625" style="84" customWidth="1"/>
    <col min="4351" max="4351" width="8" style="84" customWidth="1"/>
    <col min="4352" max="4352" width="5.85546875" style="84" customWidth="1"/>
    <col min="4353" max="4353" width="9.42578125" style="84" customWidth="1"/>
    <col min="4354" max="4354" width="11.28515625" style="84" customWidth="1"/>
    <col min="4355" max="4355" width="11" style="84" customWidth="1"/>
    <col min="4356" max="4356" width="13.140625" style="84" customWidth="1"/>
    <col min="4357" max="4357" width="11.7109375" style="84" customWidth="1"/>
    <col min="4358" max="4358" width="11.140625" style="84" customWidth="1"/>
    <col min="4359" max="4359" width="11.7109375" style="84" customWidth="1"/>
    <col min="4360" max="4605" width="9.140625" style="84"/>
    <col min="4606" max="4606" width="5.28515625" style="84" customWidth="1"/>
    <col min="4607" max="4607" width="8" style="84" customWidth="1"/>
    <col min="4608" max="4608" width="5.85546875" style="84" customWidth="1"/>
    <col min="4609" max="4609" width="9.42578125" style="84" customWidth="1"/>
    <col min="4610" max="4610" width="11.28515625" style="84" customWidth="1"/>
    <col min="4611" max="4611" width="11" style="84" customWidth="1"/>
    <col min="4612" max="4612" width="13.140625" style="84" customWidth="1"/>
    <col min="4613" max="4613" width="11.7109375" style="84" customWidth="1"/>
    <col min="4614" max="4614" width="11.140625" style="84" customWidth="1"/>
    <col min="4615" max="4615" width="11.7109375" style="84" customWidth="1"/>
    <col min="4616" max="4861" width="9.140625" style="84"/>
    <col min="4862" max="4862" width="5.28515625" style="84" customWidth="1"/>
    <col min="4863" max="4863" width="8" style="84" customWidth="1"/>
    <col min="4864" max="4864" width="5.85546875" style="84" customWidth="1"/>
    <col min="4865" max="4865" width="9.42578125" style="84" customWidth="1"/>
    <col min="4866" max="4866" width="11.28515625" style="84" customWidth="1"/>
    <col min="4867" max="4867" width="11" style="84" customWidth="1"/>
    <col min="4868" max="4868" width="13.140625" style="84" customWidth="1"/>
    <col min="4869" max="4869" width="11.7109375" style="84" customWidth="1"/>
    <col min="4870" max="4870" width="11.140625" style="84" customWidth="1"/>
    <col min="4871" max="4871" width="11.7109375" style="84" customWidth="1"/>
    <col min="4872" max="5117" width="9.140625" style="84"/>
    <col min="5118" max="5118" width="5.28515625" style="84" customWidth="1"/>
    <col min="5119" max="5119" width="8" style="84" customWidth="1"/>
    <col min="5120" max="5120" width="5.85546875" style="84" customWidth="1"/>
    <col min="5121" max="5121" width="9.42578125" style="84" customWidth="1"/>
    <col min="5122" max="5122" width="11.28515625" style="84" customWidth="1"/>
    <col min="5123" max="5123" width="11" style="84" customWidth="1"/>
    <col min="5124" max="5124" width="13.140625" style="84" customWidth="1"/>
    <col min="5125" max="5125" width="11.7109375" style="84" customWidth="1"/>
    <col min="5126" max="5126" width="11.140625" style="84" customWidth="1"/>
    <col min="5127" max="5127" width="11.7109375" style="84" customWidth="1"/>
    <col min="5128" max="5373" width="9.140625" style="84"/>
    <col min="5374" max="5374" width="5.28515625" style="84" customWidth="1"/>
    <col min="5375" max="5375" width="8" style="84" customWidth="1"/>
    <col min="5376" max="5376" width="5.85546875" style="84" customWidth="1"/>
    <col min="5377" max="5377" width="9.42578125" style="84" customWidth="1"/>
    <col min="5378" max="5378" width="11.28515625" style="84" customWidth="1"/>
    <col min="5379" max="5379" width="11" style="84" customWidth="1"/>
    <col min="5380" max="5380" width="13.140625" style="84" customWidth="1"/>
    <col min="5381" max="5381" width="11.7109375" style="84" customWidth="1"/>
    <col min="5382" max="5382" width="11.140625" style="84" customWidth="1"/>
    <col min="5383" max="5383" width="11.7109375" style="84" customWidth="1"/>
    <col min="5384" max="5629" width="9.140625" style="84"/>
    <col min="5630" max="5630" width="5.28515625" style="84" customWidth="1"/>
    <col min="5631" max="5631" width="8" style="84" customWidth="1"/>
    <col min="5632" max="5632" width="5.85546875" style="84" customWidth="1"/>
    <col min="5633" max="5633" width="9.42578125" style="84" customWidth="1"/>
    <col min="5634" max="5634" width="11.28515625" style="84" customWidth="1"/>
    <col min="5635" max="5635" width="11" style="84" customWidth="1"/>
    <col min="5636" max="5636" width="13.140625" style="84" customWidth="1"/>
    <col min="5637" max="5637" width="11.7109375" style="84" customWidth="1"/>
    <col min="5638" max="5638" width="11.140625" style="84" customWidth="1"/>
    <col min="5639" max="5639" width="11.7109375" style="84" customWidth="1"/>
    <col min="5640" max="5885" width="9.140625" style="84"/>
    <col min="5886" max="5886" width="5.28515625" style="84" customWidth="1"/>
    <col min="5887" max="5887" width="8" style="84" customWidth="1"/>
    <col min="5888" max="5888" width="5.85546875" style="84" customWidth="1"/>
    <col min="5889" max="5889" width="9.42578125" style="84" customWidth="1"/>
    <col min="5890" max="5890" width="11.28515625" style="84" customWidth="1"/>
    <col min="5891" max="5891" width="11" style="84" customWidth="1"/>
    <col min="5892" max="5892" width="13.140625" style="84" customWidth="1"/>
    <col min="5893" max="5893" width="11.7109375" style="84" customWidth="1"/>
    <col min="5894" max="5894" width="11.140625" style="84" customWidth="1"/>
    <col min="5895" max="5895" width="11.7109375" style="84" customWidth="1"/>
    <col min="5896" max="6141" width="9.140625" style="84"/>
    <col min="6142" max="6142" width="5.28515625" style="84" customWidth="1"/>
    <col min="6143" max="6143" width="8" style="84" customWidth="1"/>
    <col min="6144" max="6144" width="5.85546875" style="84" customWidth="1"/>
    <col min="6145" max="6145" width="9.42578125" style="84" customWidth="1"/>
    <col min="6146" max="6146" width="11.28515625" style="84" customWidth="1"/>
    <col min="6147" max="6147" width="11" style="84" customWidth="1"/>
    <col min="6148" max="6148" width="13.140625" style="84" customWidth="1"/>
    <col min="6149" max="6149" width="11.7109375" style="84" customWidth="1"/>
    <col min="6150" max="6150" width="11.140625" style="84" customWidth="1"/>
    <col min="6151" max="6151" width="11.7109375" style="84" customWidth="1"/>
    <col min="6152" max="6397" width="9.140625" style="84"/>
    <col min="6398" max="6398" width="5.28515625" style="84" customWidth="1"/>
    <col min="6399" max="6399" width="8" style="84" customWidth="1"/>
    <col min="6400" max="6400" width="5.85546875" style="84" customWidth="1"/>
    <col min="6401" max="6401" width="9.42578125" style="84" customWidth="1"/>
    <col min="6402" max="6402" width="11.28515625" style="84" customWidth="1"/>
    <col min="6403" max="6403" width="11" style="84" customWidth="1"/>
    <col min="6404" max="6404" width="13.140625" style="84" customWidth="1"/>
    <col min="6405" max="6405" width="11.7109375" style="84" customWidth="1"/>
    <col min="6406" max="6406" width="11.140625" style="84" customWidth="1"/>
    <col min="6407" max="6407" width="11.7109375" style="84" customWidth="1"/>
    <col min="6408" max="6653" width="9.140625" style="84"/>
    <col min="6654" max="6654" width="5.28515625" style="84" customWidth="1"/>
    <col min="6655" max="6655" width="8" style="84" customWidth="1"/>
    <col min="6656" max="6656" width="5.85546875" style="84" customWidth="1"/>
    <col min="6657" max="6657" width="9.42578125" style="84" customWidth="1"/>
    <col min="6658" max="6658" width="11.28515625" style="84" customWidth="1"/>
    <col min="6659" max="6659" width="11" style="84" customWidth="1"/>
    <col min="6660" max="6660" width="13.140625" style="84" customWidth="1"/>
    <col min="6661" max="6661" width="11.7109375" style="84" customWidth="1"/>
    <col min="6662" max="6662" width="11.140625" style="84" customWidth="1"/>
    <col min="6663" max="6663" width="11.7109375" style="84" customWidth="1"/>
    <col min="6664" max="6909" width="9.140625" style="84"/>
    <col min="6910" max="6910" width="5.28515625" style="84" customWidth="1"/>
    <col min="6911" max="6911" width="8" style="84" customWidth="1"/>
    <col min="6912" max="6912" width="5.85546875" style="84" customWidth="1"/>
    <col min="6913" max="6913" width="9.42578125" style="84" customWidth="1"/>
    <col min="6914" max="6914" width="11.28515625" style="84" customWidth="1"/>
    <col min="6915" max="6915" width="11" style="84" customWidth="1"/>
    <col min="6916" max="6916" width="13.140625" style="84" customWidth="1"/>
    <col min="6917" max="6917" width="11.7109375" style="84" customWidth="1"/>
    <col min="6918" max="6918" width="11.140625" style="84" customWidth="1"/>
    <col min="6919" max="6919" width="11.7109375" style="84" customWidth="1"/>
    <col min="6920" max="7165" width="9.140625" style="84"/>
    <col min="7166" max="7166" width="5.28515625" style="84" customWidth="1"/>
    <col min="7167" max="7167" width="8" style="84" customWidth="1"/>
    <col min="7168" max="7168" width="5.85546875" style="84" customWidth="1"/>
    <col min="7169" max="7169" width="9.42578125" style="84" customWidth="1"/>
    <col min="7170" max="7170" width="11.28515625" style="84" customWidth="1"/>
    <col min="7171" max="7171" width="11" style="84" customWidth="1"/>
    <col min="7172" max="7172" width="13.140625" style="84" customWidth="1"/>
    <col min="7173" max="7173" width="11.7109375" style="84" customWidth="1"/>
    <col min="7174" max="7174" width="11.140625" style="84" customWidth="1"/>
    <col min="7175" max="7175" width="11.7109375" style="84" customWidth="1"/>
    <col min="7176" max="7421" width="9.140625" style="84"/>
    <col min="7422" max="7422" width="5.28515625" style="84" customWidth="1"/>
    <col min="7423" max="7423" width="8" style="84" customWidth="1"/>
    <col min="7424" max="7424" width="5.85546875" style="84" customWidth="1"/>
    <col min="7425" max="7425" width="9.42578125" style="84" customWidth="1"/>
    <col min="7426" max="7426" width="11.28515625" style="84" customWidth="1"/>
    <col min="7427" max="7427" width="11" style="84" customWidth="1"/>
    <col min="7428" max="7428" width="13.140625" style="84" customWidth="1"/>
    <col min="7429" max="7429" width="11.7109375" style="84" customWidth="1"/>
    <col min="7430" max="7430" width="11.140625" style="84" customWidth="1"/>
    <col min="7431" max="7431" width="11.7109375" style="84" customWidth="1"/>
    <col min="7432" max="7677" width="9.140625" style="84"/>
    <col min="7678" max="7678" width="5.28515625" style="84" customWidth="1"/>
    <col min="7679" max="7679" width="8" style="84" customWidth="1"/>
    <col min="7680" max="7680" width="5.85546875" style="84" customWidth="1"/>
    <col min="7681" max="7681" width="9.42578125" style="84" customWidth="1"/>
    <col min="7682" max="7682" width="11.28515625" style="84" customWidth="1"/>
    <col min="7683" max="7683" width="11" style="84" customWidth="1"/>
    <col min="7684" max="7684" width="13.140625" style="84" customWidth="1"/>
    <col min="7685" max="7685" width="11.7109375" style="84" customWidth="1"/>
    <col min="7686" max="7686" width="11.140625" style="84" customWidth="1"/>
    <col min="7687" max="7687" width="11.7109375" style="84" customWidth="1"/>
    <col min="7688" max="7933" width="9.140625" style="84"/>
    <col min="7934" max="7934" width="5.28515625" style="84" customWidth="1"/>
    <col min="7935" max="7935" width="8" style="84" customWidth="1"/>
    <col min="7936" max="7936" width="5.85546875" style="84" customWidth="1"/>
    <col min="7937" max="7937" width="9.42578125" style="84" customWidth="1"/>
    <col min="7938" max="7938" width="11.28515625" style="84" customWidth="1"/>
    <col min="7939" max="7939" width="11" style="84" customWidth="1"/>
    <col min="7940" max="7940" width="13.140625" style="84" customWidth="1"/>
    <col min="7941" max="7941" width="11.7109375" style="84" customWidth="1"/>
    <col min="7942" max="7942" width="11.140625" style="84" customWidth="1"/>
    <col min="7943" max="7943" width="11.7109375" style="84" customWidth="1"/>
    <col min="7944" max="8189" width="9.140625" style="84"/>
    <col min="8190" max="8190" width="5.28515625" style="84" customWidth="1"/>
    <col min="8191" max="8191" width="8" style="84" customWidth="1"/>
    <col min="8192" max="8192" width="5.85546875" style="84" customWidth="1"/>
    <col min="8193" max="8193" width="9.42578125" style="84" customWidth="1"/>
    <col min="8194" max="8194" width="11.28515625" style="84" customWidth="1"/>
    <col min="8195" max="8195" width="11" style="84" customWidth="1"/>
    <col min="8196" max="8196" width="13.140625" style="84" customWidth="1"/>
    <col min="8197" max="8197" width="11.7109375" style="84" customWidth="1"/>
    <col min="8198" max="8198" width="11.140625" style="84" customWidth="1"/>
    <col min="8199" max="8199" width="11.7109375" style="84" customWidth="1"/>
    <col min="8200" max="8445" width="9.140625" style="84"/>
    <col min="8446" max="8446" width="5.28515625" style="84" customWidth="1"/>
    <col min="8447" max="8447" width="8" style="84" customWidth="1"/>
    <col min="8448" max="8448" width="5.85546875" style="84" customWidth="1"/>
    <col min="8449" max="8449" width="9.42578125" style="84" customWidth="1"/>
    <col min="8450" max="8450" width="11.28515625" style="84" customWidth="1"/>
    <col min="8451" max="8451" width="11" style="84" customWidth="1"/>
    <col min="8452" max="8452" width="13.140625" style="84" customWidth="1"/>
    <col min="8453" max="8453" width="11.7109375" style="84" customWidth="1"/>
    <col min="8454" max="8454" width="11.140625" style="84" customWidth="1"/>
    <col min="8455" max="8455" width="11.7109375" style="84" customWidth="1"/>
    <col min="8456" max="8701" width="9.140625" style="84"/>
    <col min="8702" max="8702" width="5.28515625" style="84" customWidth="1"/>
    <col min="8703" max="8703" width="8" style="84" customWidth="1"/>
    <col min="8704" max="8704" width="5.85546875" style="84" customWidth="1"/>
    <col min="8705" max="8705" width="9.42578125" style="84" customWidth="1"/>
    <col min="8706" max="8706" width="11.28515625" style="84" customWidth="1"/>
    <col min="8707" max="8707" width="11" style="84" customWidth="1"/>
    <col min="8708" max="8708" width="13.140625" style="84" customWidth="1"/>
    <col min="8709" max="8709" width="11.7109375" style="84" customWidth="1"/>
    <col min="8710" max="8710" width="11.140625" style="84" customWidth="1"/>
    <col min="8711" max="8711" width="11.7109375" style="84" customWidth="1"/>
    <col min="8712" max="8957" width="9.140625" style="84"/>
    <col min="8958" max="8958" width="5.28515625" style="84" customWidth="1"/>
    <col min="8959" max="8959" width="8" style="84" customWidth="1"/>
    <col min="8960" max="8960" width="5.85546875" style="84" customWidth="1"/>
    <col min="8961" max="8961" width="9.42578125" style="84" customWidth="1"/>
    <col min="8962" max="8962" width="11.28515625" style="84" customWidth="1"/>
    <col min="8963" max="8963" width="11" style="84" customWidth="1"/>
    <col min="8964" max="8964" width="13.140625" style="84" customWidth="1"/>
    <col min="8965" max="8965" width="11.7109375" style="84" customWidth="1"/>
    <col min="8966" max="8966" width="11.140625" style="84" customWidth="1"/>
    <col min="8967" max="8967" width="11.7109375" style="84" customWidth="1"/>
    <col min="8968" max="9213" width="9.140625" style="84"/>
    <col min="9214" max="9214" width="5.28515625" style="84" customWidth="1"/>
    <col min="9215" max="9215" width="8" style="84" customWidth="1"/>
    <col min="9216" max="9216" width="5.85546875" style="84" customWidth="1"/>
    <col min="9217" max="9217" width="9.42578125" style="84" customWidth="1"/>
    <col min="9218" max="9218" width="11.28515625" style="84" customWidth="1"/>
    <col min="9219" max="9219" width="11" style="84" customWidth="1"/>
    <col min="9220" max="9220" width="13.140625" style="84" customWidth="1"/>
    <col min="9221" max="9221" width="11.7109375" style="84" customWidth="1"/>
    <col min="9222" max="9222" width="11.140625" style="84" customWidth="1"/>
    <col min="9223" max="9223" width="11.7109375" style="84" customWidth="1"/>
    <col min="9224" max="9469" width="9.140625" style="84"/>
    <col min="9470" max="9470" width="5.28515625" style="84" customWidth="1"/>
    <col min="9471" max="9471" width="8" style="84" customWidth="1"/>
    <col min="9472" max="9472" width="5.85546875" style="84" customWidth="1"/>
    <col min="9473" max="9473" width="9.42578125" style="84" customWidth="1"/>
    <col min="9474" max="9474" width="11.28515625" style="84" customWidth="1"/>
    <col min="9475" max="9475" width="11" style="84" customWidth="1"/>
    <col min="9476" max="9476" width="13.140625" style="84" customWidth="1"/>
    <col min="9477" max="9477" width="11.7109375" style="84" customWidth="1"/>
    <col min="9478" max="9478" width="11.140625" style="84" customWidth="1"/>
    <col min="9479" max="9479" width="11.7109375" style="84" customWidth="1"/>
    <col min="9480" max="9725" width="9.140625" style="84"/>
    <col min="9726" max="9726" width="5.28515625" style="84" customWidth="1"/>
    <col min="9727" max="9727" width="8" style="84" customWidth="1"/>
    <col min="9728" max="9728" width="5.85546875" style="84" customWidth="1"/>
    <col min="9729" max="9729" width="9.42578125" style="84" customWidth="1"/>
    <col min="9730" max="9730" width="11.28515625" style="84" customWidth="1"/>
    <col min="9731" max="9731" width="11" style="84" customWidth="1"/>
    <col min="9732" max="9732" width="13.140625" style="84" customWidth="1"/>
    <col min="9733" max="9733" width="11.7109375" style="84" customWidth="1"/>
    <col min="9734" max="9734" width="11.140625" style="84" customWidth="1"/>
    <col min="9735" max="9735" width="11.7109375" style="84" customWidth="1"/>
    <col min="9736" max="9981" width="9.140625" style="84"/>
    <col min="9982" max="9982" width="5.28515625" style="84" customWidth="1"/>
    <col min="9983" max="9983" width="8" style="84" customWidth="1"/>
    <col min="9984" max="9984" width="5.85546875" style="84" customWidth="1"/>
    <col min="9985" max="9985" width="9.42578125" style="84" customWidth="1"/>
    <col min="9986" max="9986" width="11.28515625" style="84" customWidth="1"/>
    <col min="9987" max="9987" width="11" style="84" customWidth="1"/>
    <col min="9988" max="9988" width="13.140625" style="84" customWidth="1"/>
    <col min="9989" max="9989" width="11.7109375" style="84" customWidth="1"/>
    <col min="9990" max="9990" width="11.140625" style="84" customWidth="1"/>
    <col min="9991" max="9991" width="11.7109375" style="84" customWidth="1"/>
    <col min="9992" max="10237" width="9.140625" style="84"/>
    <col min="10238" max="10238" width="5.28515625" style="84" customWidth="1"/>
    <col min="10239" max="10239" width="8" style="84" customWidth="1"/>
    <col min="10240" max="10240" width="5.85546875" style="84" customWidth="1"/>
    <col min="10241" max="10241" width="9.42578125" style="84" customWidth="1"/>
    <col min="10242" max="10242" width="11.28515625" style="84" customWidth="1"/>
    <col min="10243" max="10243" width="11" style="84" customWidth="1"/>
    <col min="10244" max="10244" width="13.140625" style="84" customWidth="1"/>
    <col min="10245" max="10245" width="11.7109375" style="84" customWidth="1"/>
    <col min="10246" max="10246" width="11.140625" style="84" customWidth="1"/>
    <col min="10247" max="10247" width="11.7109375" style="84" customWidth="1"/>
    <col min="10248" max="10493" width="9.140625" style="84"/>
    <col min="10494" max="10494" width="5.28515625" style="84" customWidth="1"/>
    <col min="10495" max="10495" width="8" style="84" customWidth="1"/>
    <col min="10496" max="10496" width="5.85546875" style="84" customWidth="1"/>
    <col min="10497" max="10497" width="9.42578125" style="84" customWidth="1"/>
    <col min="10498" max="10498" width="11.28515625" style="84" customWidth="1"/>
    <col min="10499" max="10499" width="11" style="84" customWidth="1"/>
    <col min="10500" max="10500" width="13.140625" style="84" customWidth="1"/>
    <col min="10501" max="10501" width="11.7109375" style="84" customWidth="1"/>
    <col min="10502" max="10502" width="11.140625" style="84" customWidth="1"/>
    <col min="10503" max="10503" width="11.7109375" style="84" customWidth="1"/>
    <col min="10504" max="10749" width="9.140625" style="84"/>
    <col min="10750" max="10750" width="5.28515625" style="84" customWidth="1"/>
    <col min="10751" max="10751" width="8" style="84" customWidth="1"/>
    <col min="10752" max="10752" width="5.85546875" style="84" customWidth="1"/>
    <col min="10753" max="10753" width="9.42578125" style="84" customWidth="1"/>
    <col min="10754" max="10754" width="11.28515625" style="84" customWidth="1"/>
    <col min="10755" max="10755" width="11" style="84" customWidth="1"/>
    <col min="10756" max="10756" width="13.140625" style="84" customWidth="1"/>
    <col min="10757" max="10757" width="11.7109375" style="84" customWidth="1"/>
    <col min="10758" max="10758" width="11.140625" style="84" customWidth="1"/>
    <col min="10759" max="10759" width="11.7109375" style="84" customWidth="1"/>
    <col min="10760" max="11005" width="9.140625" style="84"/>
    <col min="11006" max="11006" width="5.28515625" style="84" customWidth="1"/>
    <col min="11007" max="11007" width="8" style="84" customWidth="1"/>
    <col min="11008" max="11008" width="5.85546875" style="84" customWidth="1"/>
    <col min="11009" max="11009" width="9.42578125" style="84" customWidth="1"/>
    <col min="11010" max="11010" width="11.28515625" style="84" customWidth="1"/>
    <col min="11011" max="11011" width="11" style="84" customWidth="1"/>
    <col min="11012" max="11012" width="13.140625" style="84" customWidth="1"/>
    <col min="11013" max="11013" width="11.7109375" style="84" customWidth="1"/>
    <col min="11014" max="11014" width="11.140625" style="84" customWidth="1"/>
    <col min="11015" max="11015" width="11.7109375" style="84" customWidth="1"/>
    <col min="11016" max="11261" width="9.140625" style="84"/>
    <col min="11262" max="11262" width="5.28515625" style="84" customWidth="1"/>
    <col min="11263" max="11263" width="8" style="84" customWidth="1"/>
    <col min="11264" max="11264" width="5.85546875" style="84" customWidth="1"/>
    <col min="11265" max="11265" width="9.42578125" style="84" customWidth="1"/>
    <col min="11266" max="11266" width="11.28515625" style="84" customWidth="1"/>
    <col min="11267" max="11267" width="11" style="84" customWidth="1"/>
    <col min="11268" max="11268" width="13.140625" style="84" customWidth="1"/>
    <col min="11269" max="11269" width="11.7109375" style="84" customWidth="1"/>
    <col min="11270" max="11270" width="11.140625" style="84" customWidth="1"/>
    <col min="11271" max="11271" width="11.7109375" style="84" customWidth="1"/>
    <col min="11272" max="11517" width="9.140625" style="84"/>
    <col min="11518" max="11518" width="5.28515625" style="84" customWidth="1"/>
    <col min="11519" max="11519" width="8" style="84" customWidth="1"/>
    <col min="11520" max="11520" width="5.85546875" style="84" customWidth="1"/>
    <col min="11521" max="11521" width="9.42578125" style="84" customWidth="1"/>
    <col min="11522" max="11522" width="11.28515625" style="84" customWidth="1"/>
    <col min="11523" max="11523" width="11" style="84" customWidth="1"/>
    <col min="11524" max="11524" width="13.140625" style="84" customWidth="1"/>
    <col min="11525" max="11525" width="11.7109375" style="84" customWidth="1"/>
    <col min="11526" max="11526" width="11.140625" style="84" customWidth="1"/>
    <col min="11527" max="11527" width="11.7109375" style="84" customWidth="1"/>
    <col min="11528" max="11773" width="9.140625" style="84"/>
    <col min="11774" max="11774" width="5.28515625" style="84" customWidth="1"/>
    <col min="11775" max="11775" width="8" style="84" customWidth="1"/>
    <col min="11776" max="11776" width="5.85546875" style="84" customWidth="1"/>
    <col min="11777" max="11777" width="9.42578125" style="84" customWidth="1"/>
    <col min="11778" max="11778" width="11.28515625" style="84" customWidth="1"/>
    <col min="11779" max="11779" width="11" style="84" customWidth="1"/>
    <col min="11780" max="11780" width="13.140625" style="84" customWidth="1"/>
    <col min="11781" max="11781" width="11.7109375" style="84" customWidth="1"/>
    <col min="11782" max="11782" width="11.140625" style="84" customWidth="1"/>
    <col min="11783" max="11783" width="11.7109375" style="84" customWidth="1"/>
    <col min="11784" max="12029" width="9.140625" style="84"/>
    <col min="12030" max="12030" width="5.28515625" style="84" customWidth="1"/>
    <col min="12031" max="12031" width="8" style="84" customWidth="1"/>
    <col min="12032" max="12032" width="5.85546875" style="84" customWidth="1"/>
    <col min="12033" max="12033" width="9.42578125" style="84" customWidth="1"/>
    <col min="12034" max="12034" width="11.28515625" style="84" customWidth="1"/>
    <col min="12035" max="12035" width="11" style="84" customWidth="1"/>
    <col min="12036" max="12036" width="13.140625" style="84" customWidth="1"/>
    <col min="12037" max="12037" width="11.7109375" style="84" customWidth="1"/>
    <col min="12038" max="12038" width="11.140625" style="84" customWidth="1"/>
    <col min="12039" max="12039" width="11.7109375" style="84" customWidth="1"/>
    <col min="12040" max="12285" width="9.140625" style="84"/>
    <col min="12286" max="12286" width="5.28515625" style="84" customWidth="1"/>
    <col min="12287" max="12287" width="8" style="84" customWidth="1"/>
    <col min="12288" max="12288" width="5.85546875" style="84" customWidth="1"/>
    <col min="12289" max="12289" width="9.42578125" style="84" customWidth="1"/>
    <col min="12290" max="12290" width="11.28515625" style="84" customWidth="1"/>
    <col min="12291" max="12291" width="11" style="84" customWidth="1"/>
    <col min="12292" max="12292" width="13.140625" style="84" customWidth="1"/>
    <col min="12293" max="12293" width="11.7109375" style="84" customWidth="1"/>
    <col min="12294" max="12294" width="11.140625" style="84" customWidth="1"/>
    <col min="12295" max="12295" width="11.7109375" style="84" customWidth="1"/>
    <col min="12296" max="12541" width="9.140625" style="84"/>
    <col min="12542" max="12542" width="5.28515625" style="84" customWidth="1"/>
    <col min="12543" max="12543" width="8" style="84" customWidth="1"/>
    <col min="12544" max="12544" width="5.85546875" style="84" customWidth="1"/>
    <col min="12545" max="12545" width="9.42578125" style="84" customWidth="1"/>
    <col min="12546" max="12546" width="11.28515625" style="84" customWidth="1"/>
    <col min="12547" max="12547" width="11" style="84" customWidth="1"/>
    <col min="12548" max="12548" width="13.140625" style="84" customWidth="1"/>
    <col min="12549" max="12549" width="11.7109375" style="84" customWidth="1"/>
    <col min="12550" max="12550" width="11.140625" style="84" customWidth="1"/>
    <col min="12551" max="12551" width="11.7109375" style="84" customWidth="1"/>
    <col min="12552" max="12797" width="9.140625" style="84"/>
    <col min="12798" max="12798" width="5.28515625" style="84" customWidth="1"/>
    <col min="12799" max="12799" width="8" style="84" customWidth="1"/>
    <col min="12800" max="12800" width="5.85546875" style="84" customWidth="1"/>
    <col min="12801" max="12801" width="9.42578125" style="84" customWidth="1"/>
    <col min="12802" max="12802" width="11.28515625" style="84" customWidth="1"/>
    <col min="12803" max="12803" width="11" style="84" customWidth="1"/>
    <col min="12804" max="12804" width="13.140625" style="84" customWidth="1"/>
    <col min="12805" max="12805" width="11.7109375" style="84" customWidth="1"/>
    <col min="12806" max="12806" width="11.140625" style="84" customWidth="1"/>
    <col min="12807" max="12807" width="11.7109375" style="84" customWidth="1"/>
    <col min="12808" max="13053" width="9.140625" style="84"/>
    <col min="13054" max="13054" width="5.28515625" style="84" customWidth="1"/>
    <col min="13055" max="13055" width="8" style="84" customWidth="1"/>
    <col min="13056" max="13056" width="5.85546875" style="84" customWidth="1"/>
    <col min="13057" max="13057" width="9.42578125" style="84" customWidth="1"/>
    <col min="13058" max="13058" width="11.28515625" style="84" customWidth="1"/>
    <col min="13059" max="13059" width="11" style="84" customWidth="1"/>
    <col min="13060" max="13060" width="13.140625" style="84" customWidth="1"/>
    <col min="13061" max="13061" width="11.7109375" style="84" customWidth="1"/>
    <col min="13062" max="13062" width="11.140625" style="84" customWidth="1"/>
    <col min="13063" max="13063" width="11.7109375" style="84" customWidth="1"/>
    <col min="13064" max="13309" width="9.140625" style="84"/>
    <col min="13310" max="13310" width="5.28515625" style="84" customWidth="1"/>
    <col min="13311" max="13311" width="8" style="84" customWidth="1"/>
    <col min="13312" max="13312" width="5.85546875" style="84" customWidth="1"/>
    <col min="13313" max="13313" width="9.42578125" style="84" customWidth="1"/>
    <col min="13314" max="13314" width="11.28515625" style="84" customWidth="1"/>
    <col min="13315" max="13315" width="11" style="84" customWidth="1"/>
    <col min="13316" max="13316" width="13.140625" style="84" customWidth="1"/>
    <col min="13317" max="13317" width="11.7109375" style="84" customWidth="1"/>
    <col min="13318" max="13318" width="11.140625" style="84" customWidth="1"/>
    <col min="13319" max="13319" width="11.7109375" style="84" customWidth="1"/>
    <col min="13320" max="13565" width="9.140625" style="84"/>
    <col min="13566" max="13566" width="5.28515625" style="84" customWidth="1"/>
    <col min="13567" max="13567" width="8" style="84" customWidth="1"/>
    <col min="13568" max="13568" width="5.85546875" style="84" customWidth="1"/>
    <col min="13569" max="13569" width="9.42578125" style="84" customWidth="1"/>
    <col min="13570" max="13570" width="11.28515625" style="84" customWidth="1"/>
    <col min="13571" max="13571" width="11" style="84" customWidth="1"/>
    <col min="13572" max="13572" width="13.140625" style="84" customWidth="1"/>
    <col min="13573" max="13573" width="11.7109375" style="84" customWidth="1"/>
    <col min="13574" max="13574" width="11.140625" style="84" customWidth="1"/>
    <col min="13575" max="13575" width="11.7109375" style="84" customWidth="1"/>
    <col min="13576" max="13821" width="9.140625" style="84"/>
    <col min="13822" max="13822" width="5.28515625" style="84" customWidth="1"/>
    <col min="13823" max="13823" width="8" style="84" customWidth="1"/>
    <col min="13824" max="13824" width="5.85546875" style="84" customWidth="1"/>
    <col min="13825" max="13825" width="9.42578125" style="84" customWidth="1"/>
    <col min="13826" max="13826" width="11.28515625" style="84" customWidth="1"/>
    <col min="13827" max="13827" width="11" style="84" customWidth="1"/>
    <col min="13828" max="13828" width="13.140625" style="84" customWidth="1"/>
    <col min="13829" max="13829" width="11.7109375" style="84" customWidth="1"/>
    <col min="13830" max="13830" width="11.140625" style="84" customWidth="1"/>
    <col min="13831" max="13831" width="11.7109375" style="84" customWidth="1"/>
    <col min="13832" max="14077" width="9.140625" style="84"/>
    <col min="14078" max="14078" width="5.28515625" style="84" customWidth="1"/>
    <col min="14079" max="14079" width="8" style="84" customWidth="1"/>
    <col min="14080" max="14080" width="5.85546875" style="84" customWidth="1"/>
    <col min="14081" max="14081" width="9.42578125" style="84" customWidth="1"/>
    <col min="14082" max="14082" width="11.28515625" style="84" customWidth="1"/>
    <col min="14083" max="14083" width="11" style="84" customWidth="1"/>
    <col min="14084" max="14084" width="13.140625" style="84" customWidth="1"/>
    <col min="14085" max="14085" width="11.7109375" style="84" customWidth="1"/>
    <col min="14086" max="14086" width="11.140625" style="84" customWidth="1"/>
    <col min="14087" max="14087" width="11.7109375" style="84" customWidth="1"/>
    <col min="14088" max="14333" width="9.140625" style="84"/>
    <col min="14334" max="14334" width="5.28515625" style="84" customWidth="1"/>
    <col min="14335" max="14335" width="8" style="84" customWidth="1"/>
    <col min="14336" max="14336" width="5.85546875" style="84" customWidth="1"/>
    <col min="14337" max="14337" width="9.42578125" style="84" customWidth="1"/>
    <col min="14338" max="14338" width="11.28515625" style="84" customWidth="1"/>
    <col min="14339" max="14339" width="11" style="84" customWidth="1"/>
    <col min="14340" max="14340" width="13.140625" style="84" customWidth="1"/>
    <col min="14341" max="14341" width="11.7109375" style="84" customWidth="1"/>
    <col min="14342" max="14342" width="11.140625" style="84" customWidth="1"/>
    <col min="14343" max="14343" width="11.7109375" style="84" customWidth="1"/>
    <col min="14344" max="14589" width="9.140625" style="84"/>
    <col min="14590" max="14590" width="5.28515625" style="84" customWidth="1"/>
    <col min="14591" max="14591" width="8" style="84" customWidth="1"/>
    <col min="14592" max="14592" width="5.85546875" style="84" customWidth="1"/>
    <col min="14593" max="14593" width="9.42578125" style="84" customWidth="1"/>
    <col min="14594" max="14594" width="11.28515625" style="84" customWidth="1"/>
    <col min="14595" max="14595" width="11" style="84" customWidth="1"/>
    <col min="14596" max="14596" width="13.140625" style="84" customWidth="1"/>
    <col min="14597" max="14597" width="11.7109375" style="84" customWidth="1"/>
    <col min="14598" max="14598" width="11.140625" style="84" customWidth="1"/>
    <col min="14599" max="14599" width="11.7109375" style="84" customWidth="1"/>
    <col min="14600" max="14845" width="9.140625" style="84"/>
    <col min="14846" max="14846" width="5.28515625" style="84" customWidth="1"/>
    <col min="14847" max="14847" width="8" style="84" customWidth="1"/>
    <col min="14848" max="14848" width="5.85546875" style="84" customWidth="1"/>
    <col min="14849" max="14849" width="9.42578125" style="84" customWidth="1"/>
    <col min="14850" max="14850" width="11.28515625" style="84" customWidth="1"/>
    <col min="14851" max="14851" width="11" style="84" customWidth="1"/>
    <col min="14852" max="14852" width="13.140625" style="84" customWidth="1"/>
    <col min="14853" max="14853" width="11.7109375" style="84" customWidth="1"/>
    <col min="14854" max="14854" width="11.140625" style="84" customWidth="1"/>
    <col min="14855" max="14855" width="11.7109375" style="84" customWidth="1"/>
    <col min="14856" max="15101" width="9.140625" style="84"/>
    <col min="15102" max="15102" width="5.28515625" style="84" customWidth="1"/>
    <col min="15103" max="15103" width="8" style="84" customWidth="1"/>
    <col min="15104" max="15104" width="5.85546875" style="84" customWidth="1"/>
    <col min="15105" max="15105" width="9.42578125" style="84" customWidth="1"/>
    <col min="15106" max="15106" width="11.28515625" style="84" customWidth="1"/>
    <col min="15107" max="15107" width="11" style="84" customWidth="1"/>
    <col min="15108" max="15108" width="13.140625" style="84" customWidth="1"/>
    <col min="15109" max="15109" width="11.7109375" style="84" customWidth="1"/>
    <col min="15110" max="15110" width="11.140625" style="84" customWidth="1"/>
    <col min="15111" max="15111" width="11.7109375" style="84" customWidth="1"/>
    <col min="15112" max="15357" width="9.140625" style="84"/>
    <col min="15358" max="15358" width="5.28515625" style="84" customWidth="1"/>
    <col min="15359" max="15359" width="8" style="84" customWidth="1"/>
    <col min="15360" max="15360" width="5.85546875" style="84" customWidth="1"/>
    <col min="15361" max="15361" width="9.42578125" style="84" customWidth="1"/>
    <col min="15362" max="15362" width="11.28515625" style="84" customWidth="1"/>
    <col min="15363" max="15363" width="11" style="84" customWidth="1"/>
    <col min="15364" max="15364" width="13.140625" style="84" customWidth="1"/>
    <col min="15365" max="15365" width="11.7109375" style="84" customWidth="1"/>
    <col min="15366" max="15366" width="11.140625" style="84" customWidth="1"/>
    <col min="15367" max="15367" width="11.7109375" style="84" customWidth="1"/>
    <col min="15368" max="15613" width="9.140625" style="84"/>
    <col min="15614" max="15614" width="5.28515625" style="84" customWidth="1"/>
    <col min="15615" max="15615" width="8" style="84" customWidth="1"/>
    <col min="15616" max="15616" width="5.85546875" style="84" customWidth="1"/>
    <col min="15617" max="15617" width="9.42578125" style="84" customWidth="1"/>
    <col min="15618" max="15618" width="11.28515625" style="84" customWidth="1"/>
    <col min="15619" max="15619" width="11" style="84" customWidth="1"/>
    <col min="15620" max="15620" width="13.140625" style="84" customWidth="1"/>
    <col min="15621" max="15621" width="11.7109375" style="84" customWidth="1"/>
    <col min="15622" max="15622" width="11.140625" style="84" customWidth="1"/>
    <col min="15623" max="15623" width="11.7109375" style="84" customWidth="1"/>
    <col min="15624" max="15869" width="9.140625" style="84"/>
    <col min="15870" max="15870" width="5.28515625" style="84" customWidth="1"/>
    <col min="15871" max="15871" width="8" style="84" customWidth="1"/>
    <col min="15872" max="15872" width="5.85546875" style="84" customWidth="1"/>
    <col min="15873" max="15873" width="9.42578125" style="84" customWidth="1"/>
    <col min="15874" max="15874" width="11.28515625" style="84" customWidth="1"/>
    <col min="15875" max="15875" width="11" style="84" customWidth="1"/>
    <col min="15876" max="15876" width="13.140625" style="84" customWidth="1"/>
    <col min="15877" max="15877" width="11.7109375" style="84" customWidth="1"/>
    <col min="15878" max="15878" width="11.140625" style="84" customWidth="1"/>
    <col min="15879" max="15879" width="11.7109375" style="84" customWidth="1"/>
    <col min="15880" max="16125" width="9.140625" style="84"/>
    <col min="16126" max="16126" width="5.28515625" style="84" customWidth="1"/>
    <col min="16127" max="16127" width="8" style="84" customWidth="1"/>
    <col min="16128" max="16128" width="5.85546875" style="84" customWidth="1"/>
    <col min="16129" max="16129" width="9.42578125" style="84" customWidth="1"/>
    <col min="16130" max="16130" width="11.28515625" style="84" customWidth="1"/>
    <col min="16131" max="16131" width="11" style="84" customWidth="1"/>
    <col min="16132" max="16132" width="13.140625" style="84" customWidth="1"/>
    <col min="16133" max="16133" width="11.7109375" style="84" customWidth="1"/>
    <col min="16134" max="16134" width="11.140625" style="84" customWidth="1"/>
    <col min="16135" max="16135" width="11.7109375" style="84" customWidth="1"/>
    <col min="16136" max="16384" width="9.140625" style="84"/>
  </cols>
  <sheetData>
    <row r="1" spans="1:72" ht="12.75" customHeight="1" x14ac:dyDescent="0.25">
      <c r="A1" s="83"/>
      <c r="F1" s="4" t="s">
        <v>16</v>
      </c>
    </row>
    <row r="2" spans="1:72" ht="12.75" customHeight="1" x14ac:dyDescent="0.25">
      <c r="F2" s="4" t="s">
        <v>59</v>
      </c>
    </row>
    <row r="3" spans="1:72" ht="12.75" customHeight="1" x14ac:dyDescent="0.25">
      <c r="F3" s="2" t="s">
        <v>1</v>
      </c>
    </row>
    <row r="4" spans="1:72" ht="12.75" customHeight="1" x14ac:dyDescent="0.25">
      <c r="F4" s="4" t="s">
        <v>60</v>
      </c>
    </row>
    <row r="5" spans="1:72" ht="12.75" customHeight="1" x14ac:dyDescent="0.25"/>
    <row r="6" spans="1:72" ht="13.5" customHeight="1" x14ac:dyDescent="0.25">
      <c r="A6" s="85" t="s">
        <v>61</v>
      </c>
      <c r="B6" s="85"/>
      <c r="C6" s="85"/>
      <c r="D6" s="85"/>
      <c r="E6" s="85"/>
      <c r="F6" s="85"/>
      <c r="G6" s="85"/>
      <c r="J6" s="2"/>
    </row>
    <row r="7" spans="1:72" ht="12.75" customHeight="1" x14ac:dyDescent="0.25">
      <c r="A7" s="85" t="s">
        <v>62</v>
      </c>
      <c r="B7" s="86"/>
      <c r="C7" s="86"/>
      <c r="D7" s="86"/>
      <c r="E7" s="86"/>
      <c r="F7" s="86"/>
      <c r="G7" s="86"/>
      <c r="J7" s="2"/>
    </row>
    <row r="8" spans="1:72" ht="9" customHeight="1" x14ac:dyDescent="0.25">
      <c r="A8" s="87"/>
      <c r="B8" s="88"/>
      <c r="C8" s="88"/>
      <c r="D8" s="88"/>
      <c r="E8" s="88"/>
      <c r="F8" s="88"/>
      <c r="G8" s="88"/>
      <c r="J8" s="2"/>
    </row>
    <row r="9" spans="1:72" ht="11.25" customHeight="1" x14ac:dyDescent="0.25">
      <c r="G9" s="89" t="s">
        <v>2</v>
      </c>
    </row>
    <row r="10" spans="1:72" s="93" customFormat="1" ht="36.75" customHeight="1" x14ac:dyDescent="0.2">
      <c r="A10" s="90" t="s">
        <v>17</v>
      </c>
      <c r="B10" s="90" t="s">
        <v>63</v>
      </c>
      <c r="C10" s="90" t="s">
        <v>64</v>
      </c>
      <c r="D10" s="90" t="s">
        <v>65</v>
      </c>
      <c r="E10" s="91" t="s">
        <v>6</v>
      </c>
      <c r="F10" s="91" t="s">
        <v>66</v>
      </c>
      <c r="G10" s="91" t="s">
        <v>67</v>
      </c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</row>
    <row r="11" spans="1:72" s="96" customFormat="1" ht="10.5" customHeight="1" x14ac:dyDescent="0.15">
      <c r="A11" s="94">
        <v>1</v>
      </c>
      <c r="B11" s="94">
        <v>2</v>
      </c>
      <c r="C11" s="94">
        <v>3</v>
      </c>
      <c r="D11" s="94">
        <v>4</v>
      </c>
      <c r="E11" s="94">
        <v>5</v>
      </c>
      <c r="F11" s="94">
        <v>6</v>
      </c>
      <c r="G11" s="94">
        <v>7</v>
      </c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</row>
    <row r="12" spans="1:72" s="104" customFormat="1" ht="15.75" customHeight="1" x14ac:dyDescent="0.2">
      <c r="A12" s="97"/>
      <c r="B12" s="98"/>
      <c r="C12" s="99"/>
      <c r="D12" s="99"/>
      <c r="E12" s="100" t="s">
        <v>42</v>
      </c>
      <c r="F12" s="101">
        <f>2000-60+501+32+352+39+1200</f>
        <v>4064</v>
      </c>
      <c r="G12" s="102" t="s">
        <v>68</v>
      </c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</row>
    <row r="13" spans="1:72" s="104" customFormat="1" ht="24" x14ac:dyDescent="0.2">
      <c r="A13" s="105" t="s">
        <v>18</v>
      </c>
      <c r="B13" s="106" t="s">
        <v>69</v>
      </c>
      <c r="C13" s="99" t="s">
        <v>30</v>
      </c>
      <c r="D13" s="99" t="s">
        <v>70</v>
      </c>
      <c r="E13" s="107" t="s">
        <v>68</v>
      </c>
      <c r="F13" s="108" t="s">
        <v>68</v>
      </c>
      <c r="G13" s="109">
        <f>SUM(G15)</f>
        <v>4064</v>
      </c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</row>
    <row r="14" spans="1:72" s="104" customFormat="1" ht="6" customHeight="1" x14ac:dyDescent="0.2">
      <c r="A14" s="97"/>
      <c r="B14" s="110"/>
      <c r="C14" s="111"/>
      <c r="D14" s="111"/>
      <c r="E14" s="111"/>
      <c r="F14" s="112"/>
      <c r="G14" s="11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</row>
    <row r="15" spans="1:72" s="104" customFormat="1" ht="15.75" customHeight="1" x14ac:dyDescent="0.2">
      <c r="A15" s="114"/>
      <c r="B15" s="115" t="s">
        <v>71</v>
      </c>
      <c r="C15" s="111"/>
      <c r="D15" s="111"/>
      <c r="E15" s="111"/>
      <c r="F15" s="112"/>
      <c r="G15" s="113">
        <f>SUM(G16:G16)</f>
        <v>4064</v>
      </c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</row>
    <row r="16" spans="1:72" s="104" customFormat="1" ht="15.75" customHeight="1" x14ac:dyDescent="0.2">
      <c r="A16" s="114"/>
      <c r="B16" s="115"/>
      <c r="C16" s="111"/>
      <c r="D16" s="111"/>
      <c r="E16" s="99" t="s">
        <v>72</v>
      </c>
      <c r="F16" s="116" t="s">
        <v>68</v>
      </c>
      <c r="G16" s="117">
        <f>2000-60+501+32+352+39+1200</f>
        <v>4064</v>
      </c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</row>
    <row r="17" spans="1:72" s="104" customFormat="1" ht="6" customHeight="1" x14ac:dyDescent="0.2">
      <c r="A17" s="118"/>
      <c r="B17" s="119"/>
      <c r="C17" s="120"/>
      <c r="D17" s="100"/>
      <c r="E17" s="100"/>
      <c r="F17" s="102"/>
      <c r="G17" s="121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</row>
    <row r="18" spans="1:72" s="104" customFormat="1" ht="15.75" customHeight="1" x14ac:dyDescent="0.2">
      <c r="A18" s="97"/>
      <c r="B18" s="98"/>
      <c r="C18" s="99"/>
      <c r="D18" s="99"/>
      <c r="E18" s="100" t="s">
        <v>42</v>
      </c>
      <c r="F18" s="101">
        <f>34108+25734+25791+25677+25329+25003+21876+28430+25835</f>
        <v>237783</v>
      </c>
      <c r="G18" s="102" t="s">
        <v>68</v>
      </c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</row>
    <row r="19" spans="1:72" s="104" customFormat="1" ht="20.25" customHeight="1" x14ac:dyDescent="0.2">
      <c r="A19" s="105" t="s">
        <v>19</v>
      </c>
      <c r="B19" s="122" t="s">
        <v>73</v>
      </c>
      <c r="C19" s="99" t="s">
        <v>74</v>
      </c>
      <c r="D19" s="99" t="s">
        <v>75</v>
      </c>
      <c r="E19" s="107" t="s">
        <v>68</v>
      </c>
      <c r="F19" s="108" t="s">
        <v>68</v>
      </c>
      <c r="G19" s="109">
        <f>SUM(G21)</f>
        <v>237783</v>
      </c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</row>
    <row r="20" spans="1:72" s="104" customFormat="1" ht="6" customHeight="1" x14ac:dyDescent="0.2">
      <c r="A20" s="97"/>
      <c r="B20" s="110"/>
      <c r="C20" s="111"/>
      <c r="D20" s="111"/>
      <c r="E20" s="111"/>
      <c r="F20" s="112"/>
      <c r="G20" s="11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</row>
    <row r="21" spans="1:72" s="104" customFormat="1" ht="15.75" customHeight="1" x14ac:dyDescent="0.2">
      <c r="A21" s="114"/>
      <c r="B21" s="115" t="s">
        <v>71</v>
      </c>
      <c r="C21" s="111"/>
      <c r="D21" s="111"/>
      <c r="E21" s="111"/>
      <c r="F21" s="112"/>
      <c r="G21" s="113">
        <f>SUM(G22:G24)</f>
        <v>237783</v>
      </c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</row>
    <row r="22" spans="1:72" s="104" customFormat="1" ht="15.75" customHeight="1" x14ac:dyDescent="0.2">
      <c r="A22" s="97"/>
      <c r="B22" s="98"/>
      <c r="C22" s="99"/>
      <c r="D22" s="99"/>
      <c r="E22" s="99" t="s">
        <v>72</v>
      </c>
      <c r="F22" s="116" t="s">
        <v>68</v>
      </c>
      <c r="G22" s="117">
        <f>33132+25271+25189+24950+24440+24322+21198+27848+25250</f>
        <v>231600</v>
      </c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</row>
    <row r="23" spans="1:72" s="104" customFormat="1" ht="15.75" customHeight="1" x14ac:dyDescent="0.2">
      <c r="A23" s="97"/>
      <c r="B23" s="98"/>
      <c r="C23" s="99"/>
      <c r="D23" s="99"/>
      <c r="E23" s="99" t="s">
        <v>76</v>
      </c>
      <c r="F23" s="116" t="s">
        <v>68</v>
      </c>
      <c r="G23" s="117">
        <f>814+386+502+606+741+568+565+485+488</f>
        <v>5155</v>
      </c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</row>
    <row r="24" spans="1:72" s="104" customFormat="1" ht="15.75" customHeight="1" x14ac:dyDescent="0.2">
      <c r="A24" s="97"/>
      <c r="B24" s="98"/>
      <c r="C24" s="123"/>
      <c r="D24" s="99"/>
      <c r="E24" s="99" t="s">
        <v>77</v>
      </c>
      <c r="F24" s="116" t="s">
        <v>68</v>
      </c>
      <c r="G24" s="117">
        <f>162+77+100+121+148+113+113+97+97</f>
        <v>1028</v>
      </c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</row>
    <row r="25" spans="1:72" s="104" customFormat="1" ht="8.25" customHeight="1" x14ac:dyDescent="0.2">
      <c r="A25" s="118"/>
      <c r="B25" s="119"/>
      <c r="C25" s="120"/>
      <c r="D25" s="100"/>
      <c r="E25" s="100"/>
      <c r="F25" s="102"/>
      <c r="G25" s="121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</row>
    <row r="26" spans="1:72" s="104" customFormat="1" ht="15.75" customHeight="1" x14ac:dyDescent="0.2">
      <c r="A26" s="97"/>
      <c r="B26" s="98"/>
      <c r="C26" s="99"/>
      <c r="D26" s="99"/>
      <c r="E26" s="100" t="s">
        <v>42</v>
      </c>
      <c r="F26" s="101">
        <f>500+2500+665+55+55+255+755+1533-5</f>
        <v>6313</v>
      </c>
      <c r="G26" s="102" t="s">
        <v>68</v>
      </c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</row>
    <row r="27" spans="1:72" s="104" customFormat="1" ht="15.75" customHeight="1" x14ac:dyDescent="0.2">
      <c r="A27" s="105" t="s">
        <v>20</v>
      </c>
      <c r="B27" s="122" t="s">
        <v>78</v>
      </c>
      <c r="C27" s="99" t="s">
        <v>30</v>
      </c>
      <c r="D27" s="99" t="s">
        <v>79</v>
      </c>
      <c r="E27" s="107" t="s">
        <v>68</v>
      </c>
      <c r="F27" s="108" t="s">
        <v>68</v>
      </c>
      <c r="G27" s="109">
        <f>SUM(G29)</f>
        <v>6313</v>
      </c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</row>
    <row r="28" spans="1:72" s="104" customFormat="1" ht="5.25" customHeight="1" x14ac:dyDescent="0.2">
      <c r="A28" s="97"/>
      <c r="B28" s="110"/>
      <c r="C28" s="111"/>
      <c r="D28" s="111"/>
      <c r="E28" s="111"/>
      <c r="F28" s="112"/>
      <c r="G28" s="11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</row>
    <row r="29" spans="1:72" s="104" customFormat="1" ht="15.75" customHeight="1" x14ac:dyDescent="0.2">
      <c r="A29" s="114"/>
      <c r="B29" s="115" t="s">
        <v>53</v>
      </c>
      <c r="C29" s="111"/>
      <c r="D29" s="111"/>
      <c r="E29" s="111"/>
      <c r="F29" s="112"/>
      <c r="G29" s="113">
        <f>SUM(G30:G30)</f>
        <v>6313</v>
      </c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</row>
    <row r="30" spans="1:72" s="104" customFormat="1" ht="15.75" customHeight="1" x14ac:dyDescent="0.2">
      <c r="A30" s="97"/>
      <c r="B30" s="98"/>
      <c r="C30" s="123"/>
      <c r="D30" s="99"/>
      <c r="E30" s="99" t="s">
        <v>72</v>
      </c>
      <c r="F30" s="116" t="s">
        <v>68</v>
      </c>
      <c r="G30" s="117">
        <f>500+2500+665+55+55+255+755+1533-5</f>
        <v>6313</v>
      </c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</row>
    <row r="31" spans="1:72" s="104" customFormat="1" ht="7.5" customHeight="1" x14ac:dyDescent="0.2">
      <c r="A31" s="118"/>
      <c r="B31" s="119"/>
      <c r="C31" s="120"/>
      <c r="D31" s="100"/>
      <c r="E31" s="100"/>
      <c r="F31" s="102"/>
      <c r="G31" s="121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</row>
    <row r="32" spans="1:72" s="104" customFormat="1" ht="15.75" customHeight="1" x14ac:dyDescent="0.2">
      <c r="A32" s="97"/>
      <c r="B32" s="98"/>
      <c r="C32" s="99"/>
      <c r="D32" s="99"/>
      <c r="E32" s="100" t="s">
        <v>42</v>
      </c>
      <c r="F32" s="101">
        <f>12816+12816+12816+16394+16394+16394+16394+16394+16394</f>
        <v>136812</v>
      </c>
      <c r="G32" s="102" t="s">
        <v>68</v>
      </c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</row>
    <row r="33" spans="1:72" s="104" customFormat="1" ht="48" customHeight="1" x14ac:dyDescent="0.2">
      <c r="A33" s="105" t="s">
        <v>21</v>
      </c>
      <c r="B33" s="122" t="s">
        <v>80</v>
      </c>
      <c r="C33" s="99" t="s">
        <v>74</v>
      </c>
      <c r="D33" s="99" t="s">
        <v>81</v>
      </c>
      <c r="E33" s="107" t="s">
        <v>68</v>
      </c>
      <c r="F33" s="108" t="s">
        <v>68</v>
      </c>
      <c r="G33" s="109">
        <f>SUM(G35)</f>
        <v>136812</v>
      </c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</row>
    <row r="34" spans="1:72" s="104" customFormat="1" ht="8.25" customHeight="1" x14ac:dyDescent="0.2">
      <c r="A34" s="97"/>
      <c r="B34" s="110"/>
      <c r="C34" s="111"/>
      <c r="D34" s="111"/>
      <c r="E34" s="111"/>
      <c r="F34" s="112"/>
      <c r="G34" s="11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</row>
    <row r="35" spans="1:72" s="104" customFormat="1" ht="15.75" customHeight="1" x14ac:dyDescent="0.2">
      <c r="A35" s="114"/>
      <c r="B35" s="115" t="s">
        <v>82</v>
      </c>
      <c r="C35" s="111"/>
      <c r="D35" s="111"/>
      <c r="E35" s="111"/>
      <c r="F35" s="112"/>
      <c r="G35" s="113">
        <f>SUM(G36:G39)</f>
        <v>136812</v>
      </c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</row>
    <row r="36" spans="1:72" s="104" customFormat="1" ht="15.75" customHeight="1" x14ac:dyDescent="0.2">
      <c r="A36" s="97"/>
      <c r="B36" s="98"/>
      <c r="C36" s="123"/>
      <c r="D36" s="99"/>
      <c r="E36" s="99" t="s">
        <v>83</v>
      </c>
      <c r="F36" s="116" t="s">
        <v>68</v>
      </c>
      <c r="G36" s="117">
        <f>1025+1025+1025+1312+1312+1312+1312+1312+1312</f>
        <v>10947</v>
      </c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</row>
    <row r="37" spans="1:72" s="104" customFormat="1" ht="15.75" customHeight="1" x14ac:dyDescent="0.2">
      <c r="A37" s="97"/>
      <c r="B37" s="98"/>
      <c r="C37" s="123"/>
      <c r="D37" s="99"/>
      <c r="E37" s="99" t="s">
        <v>84</v>
      </c>
      <c r="F37" s="116" t="s">
        <v>68</v>
      </c>
      <c r="G37" s="117">
        <f>1666+1666+1666+2131+2131+2131+2131+2131+2131</f>
        <v>17784</v>
      </c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</row>
    <row r="38" spans="1:72" s="104" customFormat="1" ht="15.75" customHeight="1" x14ac:dyDescent="0.2">
      <c r="A38" s="97"/>
      <c r="B38" s="98"/>
      <c r="C38" s="123"/>
      <c r="D38" s="99"/>
      <c r="E38" s="99" t="s">
        <v>76</v>
      </c>
      <c r="F38" s="116" t="s">
        <v>68</v>
      </c>
      <c r="G38" s="117">
        <f>8331+8331+8331+10656+10656+10656+10656+10656+10656</f>
        <v>88929</v>
      </c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</row>
    <row r="39" spans="1:72" s="104" customFormat="1" ht="15.75" customHeight="1" x14ac:dyDescent="0.2">
      <c r="A39" s="97"/>
      <c r="B39" s="98"/>
      <c r="C39" s="123"/>
      <c r="D39" s="99"/>
      <c r="E39" s="99" t="s">
        <v>77</v>
      </c>
      <c r="F39" s="116" t="s">
        <v>68</v>
      </c>
      <c r="G39" s="117">
        <f>1794+1794+1794+2295+2295+2295+2295+2295+2295</f>
        <v>19152</v>
      </c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</row>
    <row r="40" spans="1:72" s="104" customFormat="1" ht="8.25" customHeight="1" x14ac:dyDescent="0.2">
      <c r="A40" s="118"/>
      <c r="B40" s="119"/>
      <c r="C40" s="120"/>
      <c r="D40" s="100"/>
      <c r="E40" s="100"/>
      <c r="F40" s="102"/>
      <c r="G40" s="121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</row>
    <row r="41" spans="1:72" s="104" customFormat="1" ht="15.75" customHeight="1" x14ac:dyDescent="0.2">
      <c r="A41" s="97"/>
      <c r="B41" s="98"/>
      <c r="C41" s="99" t="s">
        <v>85</v>
      </c>
      <c r="D41" s="99" t="s">
        <v>86</v>
      </c>
      <c r="E41" s="100" t="s">
        <v>42</v>
      </c>
      <c r="F41" s="101">
        <f>372460+401339+406885+368932+394845+405679+390119+395758+393566</f>
        <v>3529583</v>
      </c>
      <c r="G41" s="102" t="s">
        <v>68</v>
      </c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</row>
    <row r="42" spans="1:72" s="104" customFormat="1" ht="22.5" customHeight="1" x14ac:dyDescent="0.2">
      <c r="A42" s="105" t="s">
        <v>22</v>
      </c>
      <c r="B42" s="106" t="s">
        <v>87</v>
      </c>
      <c r="C42" s="99"/>
      <c r="D42" s="99"/>
      <c r="E42" s="107" t="s">
        <v>68</v>
      </c>
      <c r="F42" s="108" t="s">
        <v>68</v>
      </c>
      <c r="G42" s="109">
        <f>SUM(G44,G53,G58,G67,G74,G79,G84,G93,G98,G105,G114,G119,G126,G135,G140,G149,G156)</f>
        <v>4158046.14</v>
      </c>
      <c r="H42" s="103"/>
      <c r="I42" s="124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</row>
    <row r="43" spans="1:72" s="104" customFormat="1" ht="6.75" customHeight="1" x14ac:dyDescent="0.2">
      <c r="A43" s="97"/>
      <c r="B43" s="98"/>
      <c r="C43" s="123"/>
      <c r="D43" s="99"/>
      <c r="E43" s="99"/>
      <c r="F43" s="116"/>
      <c r="G43" s="117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</row>
    <row r="44" spans="1:72" s="104" customFormat="1" ht="15.75" customHeight="1" x14ac:dyDescent="0.2">
      <c r="A44" s="97"/>
      <c r="B44" s="115" t="s">
        <v>15</v>
      </c>
      <c r="C44" s="99" t="s">
        <v>88</v>
      </c>
      <c r="D44" s="99" t="s">
        <v>89</v>
      </c>
      <c r="E44" s="107" t="s">
        <v>68</v>
      </c>
      <c r="F44" s="108" t="s">
        <v>68</v>
      </c>
      <c r="G44" s="109">
        <f>SUM(G46)</f>
        <v>2258738.2600000002</v>
      </c>
      <c r="H44" s="103"/>
      <c r="I44" s="103"/>
      <c r="J44" s="124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</row>
    <row r="45" spans="1:72" s="104" customFormat="1" ht="7.5" customHeight="1" x14ac:dyDescent="0.2">
      <c r="A45" s="97"/>
      <c r="B45" s="98"/>
      <c r="C45" s="123"/>
      <c r="D45" s="99"/>
      <c r="E45" s="99"/>
      <c r="F45" s="116"/>
      <c r="G45" s="117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</row>
    <row r="46" spans="1:72" s="104" customFormat="1" ht="15.75" customHeight="1" x14ac:dyDescent="0.2">
      <c r="A46" s="97"/>
      <c r="B46" s="98"/>
      <c r="C46" s="123"/>
      <c r="D46" s="99"/>
      <c r="E46" s="111"/>
      <c r="F46" s="112"/>
      <c r="G46" s="113">
        <f>SUM(G47:G51)</f>
        <v>2258738.2600000002</v>
      </c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</row>
    <row r="47" spans="1:72" s="104" customFormat="1" ht="15.75" customHeight="1" x14ac:dyDescent="0.2">
      <c r="A47" s="97"/>
      <c r="B47" s="98"/>
      <c r="C47" s="123"/>
      <c r="D47" s="99"/>
      <c r="E47" s="99" t="s">
        <v>83</v>
      </c>
      <c r="F47" s="116" t="s">
        <v>68</v>
      </c>
      <c r="G47" s="117">
        <f>204075+61202+376167.82+167795.4+193636+191698.63+29328.46+225865.58+212464.37+223270.43</f>
        <v>1885503.6900000002</v>
      </c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</row>
    <row r="48" spans="1:72" s="104" customFormat="1" ht="15.75" customHeight="1" x14ac:dyDescent="0.2">
      <c r="A48" s="97"/>
      <c r="B48" s="98"/>
      <c r="C48" s="123"/>
      <c r="D48" s="99"/>
      <c r="E48" s="99" t="s">
        <v>84</v>
      </c>
      <c r="F48" s="116" t="s">
        <v>68</v>
      </c>
      <c r="G48" s="117">
        <f>11240+16000</f>
        <v>27240</v>
      </c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</row>
    <row r="49" spans="1:72" s="104" customFormat="1" ht="15.75" customHeight="1" x14ac:dyDescent="0.2">
      <c r="A49" s="97"/>
      <c r="B49" s="98"/>
      <c r="C49" s="123"/>
      <c r="D49" s="99"/>
      <c r="E49" s="99" t="s">
        <v>90</v>
      </c>
      <c r="F49" s="116" t="s">
        <v>68</v>
      </c>
      <c r="G49" s="117">
        <f>129917.77+34175+5500+7000+20460-27561.08</f>
        <v>169491.69</v>
      </c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</row>
    <row r="50" spans="1:72" s="104" customFormat="1" ht="15.75" customHeight="1" x14ac:dyDescent="0.2">
      <c r="A50" s="97"/>
      <c r="B50" s="98"/>
      <c r="C50" s="123"/>
      <c r="D50" s="99"/>
      <c r="E50" s="99" t="s">
        <v>77</v>
      </c>
      <c r="F50" s="116" t="s">
        <v>68</v>
      </c>
      <c r="G50" s="117">
        <f>28413.23+8989+1170+2000+4600-9169.35</f>
        <v>36002.879999999997</v>
      </c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</row>
    <row r="51" spans="1:72" s="104" customFormat="1" ht="15.75" customHeight="1" x14ac:dyDescent="0.2">
      <c r="A51" s="97"/>
      <c r="B51" s="98"/>
      <c r="C51" s="123"/>
      <c r="D51" s="99"/>
      <c r="E51" s="99" t="s">
        <v>91</v>
      </c>
      <c r="F51" s="116" t="s">
        <v>68</v>
      </c>
      <c r="G51" s="117">
        <v>140500</v>
      </c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</row>
    <row r="52" spans="1:72" s="104" customFormat="1" ht="6" customHeight="1" x14ac:dyDescent="0.2">
      <c r="A52" s="118"/>
      <c r="B52" s="119"/>
      <c r="C52" s="120"/>
      <c r="D52" s="100"/>
      <c r="E52" s="100"/>
      <c r="F52" s="102"/>
      <c r="G52" s="121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</row>
    <row r="53" spans="1:72" s="104" customFormat="1" ht="25.5" customHeight="1" x14ac:dyDescent="0.2">
      <c r="A53" s="97"/>
      <c r="B53" s="125" t="s">
        <v>14</v>
      </c>
      <c r="C53" s="99" t="s">
        <v>88</v>
      </c>
      <c r="D53" s="99" t="s">
        <v>89</v>
      </c>
      <c r="E53" s="100" t="s">
        <v>68</v>
      </c>
      <c r="F53" s="102" t="s">
        <v>68</v>
      </c>
      <c r="G53" s="101">
        <f>SUM(G55)</f>
        <v>7234.1399999999994</v>
      </c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</row>
    <row r="54" spans="1:72" s="104" customFormat="1" ht="6.75" customHeight="1" x14ac:dyDescent="0.2">
      <c r="A54" s="97"/>
      <c r="B54" s="98"/>
      <c r="C54" s="123"/>
      <c r="D54" s="99"/>
      <c r="E54" s="99"/>
      <c r="F54" s="116"/>
      <c r="G54" s="117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</row>
    <row r="55" spans="1:72" s="104" customFormat="1" ht="15.75" customHeight="1" x14ac:dyDescent="0.2">
      <c r="A55" s="97"/>
      <c r="B55" s="98"/>
      <c r="C55" s="123"/>
      <c r="D55" s="99"/>
      <c r="E55" s="111"/>
      <c r="F55" s="112"/>
      <c r="G55" s="113">
        <f>SUM(G56)</f>
        <v>7234.1399999999994</v>
      </c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</row>
    <row r="56" spans="1:72" s="104" customFormat="1" ht="15.75" customHeight="1" x14ac:dyDescent="0.2">
      <c r="A56" s="97"/>
      <c r="B56" s="98"/>
      <c r="C56" s="123"/>
      <c r="D56" s="99"/>
      <c r="E56" s="99" t="s">
        <v>92</v>
      </c>
      <c r="F56" s="116" t="s">
        <v>68</v>
      </c>
      <c r="G56" s="117">
        <f>859+932+842+932+902.25+932.32+902.25+932.32</f>
        <v>7234.1399999999994</v>
      </c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</row>
    <row r="57" spans="1:72" s="104" customFormat="1" ht="8.25" customHeight="1" x14ac:dyDescent="0.2">
      <c r="A57" s="97"/>
      <c r="B57" s="98"/>
      <c r="C57" s="123"/>
      <c r="D57" s="99"/>
      <c r="E57" s="99"/>
      <c r="F57" s="116"/>
      <c r="G57" s="117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</row>
    <row r="58" spans="1:72" s="104" customFormat="1" ht="15.75" customHeight="1" x14ac:dyDescent="0.2">
      <c r="A58" s="97"/>
      <c r="B58" s="115" t="s">
        <v>15</v>
      </c>
      <c r="C58" s="99" t="s">
        <v>88</v>
      </c>
      <c r="D58" s="99" t="s">
        <v>93</v>
      </c>
      <c r="E58" s="100" t="s">
        <v>68</v>
      </c>
      <c r="F58" s="102" t="s">
        <v>68</v>
      </c>
      <c r="G58" s="101">
        <f>SUM(G60)</f>
        <v>271970.70999999996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</row>
    <row r="59" spans="1:72" s="104" customFormat="1" ht="6.75" customHeight="1" x14ac:dyDescent="0.2">
      <c r="A59" s="97"/>
      <c r="B59" s="98"/>
      <c r="C59" s="123"/>
      <c r="D59" s="99"/>
      <c r="E59" s="99"/>
      <c r="F59" s="116"/>
      <c r="G59" s="117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</row>
    <row r="60" spans="1:72" s="104" customFormat="1" ht="15.75" customHeight="1" x14ac:dyDescent="0.2">
      <c r="A60" s="97"/>
      <c r="B60" s="98"/>
      <c r="C60" s="123"/>
      <c r="D60" s="99"/>
      <c r="E60" s="111"/>
      <c r="F60" s="112"/>
      <c r="G60" s="113">
        <f>SUM(G61:G65)</f>
        <v>271970.70999999996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</row>
    <row r="61" spans="1:72" s="104" customFormat="1" ht="15.75" customHeight="1" x14ac:dyDescent="0.2">
      <c r="A61" s="97"/>
      <c r="B61" s="98"/>
      <c r="C61" s="123"/>
      <c r="D61" s="99"/>
      <c r="E61" s="99" t="s">
        <v>83</v>
      </c>
      <c r="F61" s="116" t="s">
        <v>68</v>
      </c>
      <c r="G61" s="117">
        <f>25751+17235+36230.71+25559+28245+27351+13245+27349+28251+28254</f>
        <v>257470.71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3"/>
      <c r="BS61" s="103"/>
      <c r="BT61" s="103"/>
    </row>
    <row r="62" spans="1:72" s="104" customFormat="1" ht="15.75" customHeight="1" x14ac:dyDescent="0.2">
      <c r="A62" s="97"/>
      <c r="B62" s="98"/>
      <c r="C62" s="123"/>
      <c r="D62" s="99"/>
      <c r="E62" s="99" t="s">
        <v>84</v>
      </c>
      <c r="F62" s="116" t="s">
        <v>68</v>
      </c>
      <c r="G62" s="117">
        <f>500</f>
        <v>500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3"/>
      <c r="BS62" s="103"/>
      <c r="BT62" s="103"/>
    </row>
    <row r="63" spans="1:72" s="104" customFormat="1" ht="15.75" customHeight="1" x14ac:dyDescent="0.2">
      <c r="A63" s="97"/>
      <c r="B63" s="98"/>
      <c r="C63" s="123"/>
      <c r="D63" s="99"/>
      <c r="E63" s="99" t="s">
        <v>90</v>
      </c>
      <c r="F63" s="116" t="s">
        <v>68</v>
      </c>
      <c r="G63" s="117">
        <f>9000</f>
        <v>9000</v>
      </c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/>
      <c r="AU63" s="103"/>
      <c r="AV63" s="103"/>
      <c r="AW63" s="103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3"/>
      <c r="BS63" s="103"/>
      <c r="BT63" s="103"/>
    </row>
    <row r="64" spans="1:72" s="104" customFormat="1" ht="15.75" customHeight="1" x14ac:dyDescent="0.2">
      <c r="A64" s="97"/>
      <c r="B64" s="98"/>
      <c r="C64" s="123"/>
      <c r="D64" s="99"/>
      <c r="E64" s="99" t="s">
        <v>77</v>
      </c>
      <c r="F64" s="116" t="s">
        <v>68</v>
      </c>
      <c r="G64" s="117">
        <f>2000</f>
        <v>2000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3"/>
      <c r="BS64" s="103"/>
      <c r="BT64" s="103"/>
    </row>
    <row r="65" spans="1:72" s="104" customFormat="1" ht="15.75" customHeight="1" x14ac:dyDescent="0.2">
      <c r="A65" s="97"/>
      <c r="B65" s="98"/>
      <c r="C65" s="123"/>
      <c r="D65" s="99"/>
      <c r="E65" s="99" t="s">
        <v>91</v>
      </c>
      <c r="F65" s="116" t="s">
        <v>68</v>
      </c>
      <c r="G65" s="117">
        <f>3000</f>
        <v>3000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/>
      <c r="AU65" s="103"/>
      <c r="AV65" s="103"/>
      <c r="AW65" s="103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3"/>
      <c r="BS65" s="103"/>
      <c r="BT65" s="103"/>
    </row>
    <row r="66" spans="1:72" s="104" customFormat="1" ht="7.5" customHeight="1" x14ac:dyDescent="0.2">
      <c r="A66" s="97"/>
      <c r="B66" s="98"/>
      <c r="C66" s="123"/>
      <c r="D66" s="99"/>
      <c r="E66" s="99"/>
      <c r="F66" s="116"/>
      <c r="G66" s="117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/>
      <c r="AU66" s="103"/>
      <c r="AV66" s="103"/>
      <c r="AW66" s="103"/>
      <c r="AX66" s="103"/>
      <c r="AY66" s="103"/>
      <c r="AZ66" s="103"/>
      <c r="BA66" s="103"/>
      <c r="BB66" s="103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3"/>
      <c r="BS66" s="103"/>
      <c r="BT66" s="103"/>
    </row>
    <row r="67" spans="1:72" s="104" customFormat="1" ht="15.75" customHeight="1" x14ac:dyDescent="0.2">
      <c r="A67" s="97"/>
      <c r="B67" s="115" t="s">
        <v>15</v>
      </c>
      <c r="C67" s="99" t="s">
        <v>88</v>
      </c>
      <c r="D67" s="99" t="s">
        <v>94</v>
      </c>
      <c r="E67" s="107" t="s">
        <v>68</v>
      </c>
      <c r="F67" s="108" t="s">
        <v>68</v>
      </c>
      <c r="G67" s="109">
        <f>SUM(G69)</f>
        <v>392024.25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3"/>
      <c r="BS67" s="103"/>
      <c r="BT67" s="103"/>
    </row>
    <row r="68" spans="1:72" s="104" customFormat="1" ht="7.5" customHeight="1" x14ac:dyDescent="0.2">
      <c r="A68" s="97"/>
      <c r="B68" s="98"/>
      <c r="C68" s="123"/>
      <c r="D68" s="99"/>
      <c r="E68" s="99"/>
      <c r="F68" s="116"/>
      <c r="G68" s="117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</row>
    <row r="69" spans="1:72" s="104" customFormat="1" ht="15.75" customHeight="1" x14ac:dyDescent="0.2">
      <c r="A69" s="97"/>
      <c r="B69" s="98"/>
      <c r="C69" s="123"/>
      <c r="D69" s="99"/>
      <c r="E69" s="111"/>
      <c r="F69" s="112"/>
      <c r="G69" s="113">
        <f>SUM(G70:G72)</f>
        <v>392024.25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03"/>
      <c r="AW69" s="103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3"/>
      <c r="BS69" s="103"/>
      <c r="BT69" s="103"/>
    </row>
    <row r="70" spans="1:72" s="104" customFormat="1" ht="15.75" customHeight="1" x14ac:dyDescent="0.2">
      <c r="A70" s="97"/>
      <c r="B70" s="98"/>
      <c r="C70" s="123"/>
      <c r="D70" s="99"/>
      <c r="E70" s="99" t="s">
        <v>83</v>
      </c>
      <c r="F70" s="116" t="s">
        <v>68</v>
      </c>
      <c r="G70" s="117">
        <f>30421+32386+43566.28+43824.6+30117+43732.01+5395.28+41313.97+40707.01+36471.1</f>
        <v>347934.25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3"/>
      <c r="BS70" s="103"/>
      <c r="BT70" s="103"/>
    </row>
    <row r="71" spans="1:72" s="104" customFormat="1" ht="15.75" customHeight="1" x14ac:dyDescent="0.2">
      <c r="A71" s="97"/>
      <c r="B71" s="98"/>
      <c r="C71" s="123"/>
      <c r="D71" s="99"/>
      <c r="E71" s="99" t="s">
        <v>84</v>
      </c>
      <c r="F71" s="116" t="s">
        <v>68</v>
      </c>
      <c r="G71" s="117">
        <f>2000+15190</f>
        <v>17190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3"/>
      <c r="BS71" s="103"/>
      <c r="BT71" s="103"/>
    </row>
    <row r="72" spans="1:72" s="104" customFormat="1" ht="15.75" customHeight="1" x14ac:dyDescent="0.2">
      <c r="A72" s="97"/>
      <c r="B72" s="98"/>
      <c r="C72" s="123"/>
      <c r="D72" s="99"/>
      <c r="E72" s="99" t="s">
        <v>91</v>
      </c>
      <c r="F72" s="116" t="s">
        <v>68</v>
      </c>
      <c r="G72" s="117">
        <v>26900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/>
      <c r="AU72" s="103"/>
      <c r="AV72" s="103"/>
      <c r="AW72" s="103"/>
      <c r="AX72" s="103"/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3"/>
      <c r="BS72" s="103"/>
      <c r="BT72" s="103"/>
    </row>
    <row r="73" spans="1:72" s="104" customFormat="1" ht="7.5" customHeight="1" x14ac:dyDescent="0.2">
      <c r="A73" s="97"/>
      <c r="B73" s="98"/>
      <c r="C73" s="123"/>
      <c r="D73" s="99"/>
      <c r="E73" s="99"/>
      <c r="F73" s="116"/>
      <c r="G73" s="117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/>
      <c r="BO73" s="103"/>
      <c r="BP73" s="103"/>
      <c r="BQ73" s="103"/>
      <c r="BR73" s="103"/>
      <c r="BS73" s="103"/>
      <c r="BT73" s="103"/>
    </row>
    <row r="74" spans="1:72" s="104" customFormat="1" ht="24.75" customHeight="1" x14ac:dyDescent="0.2">
      <c r="A74" s="97"/>
      <c r="B74" s="125" t="s">
        <v>14</v>
      </c>
      <c r="C74" s="99" t="s">
        <v>88</v>
      </c>
      <c r="D74" s="99" t="s">
        <v>94</v>
      </c>
      <c r="E74" s="107" t="s">
        <v>68</v>
      </c>
      <c r="F74" s="108" t="s">
        <v>68</v>
      </c>
      <c r="G74" s="109">
        <f>SUM(G76)</f>
        <v>48212.320000000007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</row>
    <row r="75" spans="1:72" s="104" customFormat="1" ht="8.25" customHeight="1" x14ac:dyDescent="0.2">
      <c r="A75" s="97"/>
      <c r="B75" s="98"/>
      <c r="C75" s="123"/>
      <c r="D75" s="99"/>
      <c r="E75" s="99"/>
      <c r="F75" s="116"/>
      <c r="G75" s="117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3"/>
      <c r="BS75" s="103"/>
      <c r="BT75" s="103"/>
    </row>
    <row r="76" spans="1:72" s="104" customFormat="1" ht="15.75" customHeight="1" x14ac:dyDescent="0.2">
      <c r="A76" s="97"/>
      <c r="B76" s="98"/>
      <c r="C76" s="123"/>
      <c r="D76" s="99"/>
      <c r="E76" s="111"/>
      <c r="F76" s="112"/>
      <c r="G76" s="113">
        <f>SUM(G77)</f>
        <v>48212.320000000007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103"/>
      <c r="BS76" s="103"/>
      <c r="BT76" s="103"/>
    </row>
    <row r="77" spans="1:72" s="104" customFormat="1" ht="15.75" customHeight="1" x14ac:dyDescent="0.2">
      <c r="A77" s="97"/>
      <c r="B77" s="98"/>
      <c r="C77" s="123"/>
      <c r="D77" s="99"/>
      <c r="E77" s="99" t="s">
        <v>92</v>
      </c>
      <c r="F77" s="116" t="s">
        <v>68</v>
      </c>
      <c r="G77" s="117">
        <f>3850+5350+5607+6272+6069.75+7135.47+6905.27+7022.83</f>
        <v>48212.320000000007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/>
      <c r="AU77" s="103"/>
      <c r="AV77" s="103"/>
      <c r="AW77" s="103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3"/>
      <c r="BS77" s="103"/>
      <c r="BT77" s="103"/>
    </row>
    <row r="78" spans="1:72" s="104" customFormat="1" ht="4.5" customHeight="1" x14ac:dyDescent="0.2">
      <c r="A78" s="97"/>
      <c r="B78" s="98"/>
      <c r="C78" s="123"/>
      <c r="D78" s="99"/>
      <c r="E78" s="99"/>
      <c r="F78" s="116"/>
      <c r="G78" s="117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3"/>
      <c r="BS78" s="103"/>
      <c r="BT78" s="103"/>
    </row>
    <row r="79" spans="1:72" s="104" customFormat="1" ht="15.75" customHeight="1" x14ac:dyDescent="0.2">
      <c r="A79" s="97"/>
      <c r="B79" s="115" t="s">
        <v>15</v>
      </c>
      <c r="C79" s="99" t="s">
        <v>88</v>
      </c>
      <c r="D79" s="99" t="s">
        <v>95</v>
      </c>
      <c r="E79" s="107" t="s">
        <v>68</v>
      </c>
      <c r="F79" s="108" t="s">
        <v>68</v>
      </c>
      <c r="G79" s="109">
        <f>SUM(G81)</f>
        <v>6638.13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</row>
    <row r="80" spans="1:72" s="104" customFormat="1" ht="6.75" customHeight="1" x14ac:dyDescent="0.2">
      <c r="A80" s="97"/>
      <c r="B80" s="98"/>
      <c r="C80" s="123"/>
      <c r="D80" s="99"/>
      <c r="E80" s="99"/>
      <c r="F80" s="116"/>
      <c r="G80" s="117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</row>
    <row r="81" spans="1:72" s="104" customFormat="1" ht="15.75" customHeight="1" x14ac:dyDescent="0.2">
      <c r="A81" s="97"/>
      <c r="B81" s="98"/>
      <c r="C81" s="123"/>
      <c r="D81" s="99"/>
      <c r="E81" s="111"/>
      <c r="F81" s="112"/>
      <c r="G81" s="113">
        <f>SUM(G82:G82)</f>
        <v>6638.13</v>
      </c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/>
      <c r="AU81" s="103"/>
      <c r="AV81" s="103"/>
      <c r="AW81" s="103"/>
      <c r="AX81" s="103"/>
      <c r="AY81" s="103"/>
      <c r="AZ81" s="103"/>
      <c r="BA81" s="103"/>
      <c r="BB81" s="103"/>
      <c r="BC81" s="103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/>
      <c r="BN81" s="103"/>
      <c r="BO81" s="103"/>
      <c r="BP81" s="103"/>
      <c r="BQ81" s="103"/>
      <c r="BR81" s="103"/>
      <c r="BS81" s="103"/>
      <c r="BT81" s="103"/>
    </row>
    <row r="82" spans="1:72" s="104" customFormat="1" ht="15.75" customHeight="1" x14ac:dyDescent="0.2">
      <c r="A82" s="97"/>
      <c r="B82" s="98"/>
      <c r="C82" s="123"/>
      <c r="D82" s="99"/>
      <c r="E82" s="99" t="s">
        <v>83</v>
      </c>
      <c r="F82" s="116" t="s">
        <v>68</v>
      </c>
      <c r="G82" s="117">
        <f>652+685+614+685+619+663.36+685.47+663.36+685.47+685.47</f>
        <v>6638.13</v>
      </c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/>
      <c r="AU82" s="103"/>
      <c r="AV82" s="103"/>
      <c r="AW82" s="103"/>
      <c r="AX82" s="103"/>
      <c r="AY82" s="103"/>
      <c r="AZ82" s="103"/>
      <c r="BA82" s="103"/>
      <c r="BB82" s="103"/>
      <c r="BC82" s="103"/>
      <c r="BD82" s="103"/>
      <c r="BE82" s="103"/>
      <c r="BF82" s="103"/>
      <c r="BG82" s="103"/>
      <c r="BH82" s="103"/>
      <c r="BI82" s="103"/>
      <c r="BJ82" s="103"/>
      <c r="BK82" s="103"/>
      <c r="BL82" s="103"/>
      <c r="BM82" s="103"/>
      <c r="BN82" s="103"/>
      <c r="BO82" s="103"/>
      <c r="BP82" s="103"/>
      <c r="BQ82" s="103"/>
      <c r="BR82" s="103"/>
      <c r="BS82" s="103"/>
      <c r="BT82" s="103"/>
    </row>
    <row r="83" spans="1:72" s="104" customFormat="1" ht="6" customHeight="1" x14ac:dyDescent="0.2">
      <c r="A83" s="97"/>
      <c r="B83" s="98"/>
      <c r="C83" s="123"/>
      <c r="D83" s="99"/>
      <c r="E83" s="99"/>
      <c r="F83" s="116"/>
      <c r="G83" s="117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/>
      <c r="AU83" s="103"/>
      <c r="AV83" s="103"/>
      <c r="AW83" s="103"/>
      <c r="AX83" s="103"/>
      <c r="AY83" s="103"/>
      <c r="AZ83" s="103"/>
      <c r="BA83" s="103"/>
      <c r="BB83" s="103"/>
      <c r="BC83" s="103"/>
      <c r="BD83" s="103"/>
      <c r="BE83" s="103"/>
      <c r="BF83" s="103"/>
      <c r="BG83" s="103"/>
      <c r="BH83" s="103"/>
      <c r="BI83" s="103"/>
      <c r="BJ83" s="103"/>
      <c r="BK83" s="103"/>
      <c r="BL83" s="103"/>
      <c r="BM83" s="103"/>
      <c r="BN83" s="103"/>
      <c r="BO83" s="103"/>
      <c r="BP83" s="103"/>
      <c r="BQ83" s="103"/>
      <c r="BR83" s="103"/>
      <c r="BS83" s="103"/>
      <c r="BT83" s="103"/>
    </row>
    <row r="84" spans="1:72" s="104" customFormat="1" ht="15.75" customHeight="1" x14ac:dyDescent="0.2">
      <c r="A84" s="97"/>
      <c r="B84" s="115" t="s">
        <v>15</v>
      </c>
      <c r="C84" s="99" t="s">
        <v>88</v>
      </c>
      <c r="D84" s="99" t="s">
        <v>96</v>
      </c>
      <c r="E84" s="107" t="s">
        <v>68</v>
      </c>
      <c r="F84" s="108" t="s">
        <v>68</v>
      </c>
      <c r="G84" s="109">
        <f>SUM(G86)</f>
        <v>410039.32</v>
      </c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3"/>
      <c r="AV84" s="103"/>
      <c r="AW84" s="103"/>
      <c r="AX84" s="103"/>
      <c r="AY84" s="103"/>
      <c r="AZ84" s="103"/>
      <c r="BA84" s="103"/>
      <c r="BB84" s="103"/>
      <c r="BC84" s="103"/>
      <c r="BD84" s="103"/>
      <c r="BE84" s="103"/>
      <c r="BF84" s="103"/>
      <c r="BG84" s="103"/>
      <c r="BH84" s="103"/>
      <c r="BI84" s="103"/>
      <c r="BJ84" s="103"/>
      <c r="BK84" s="103"/>
      <c r="BL84" s="103"/>
      <c r="BM84" s="103"/>
      <c r="BN84" s="103"/>
      <c r="BO84" s="103"/>
      <c r="BP84" s="103"/>
      <c r="BQ84" s="103"/>
      <c r="BR84" s="103"/>
      <c r="BS84" s="103"/>
      <c r="BT84" s="103"/>
    </row>
    <row r="85" spans="1:72" s="104" customFormat="1" ht="8.25" customHeight="1" x14ac:dyDescent="0.2">
      <c r="A85" s="97"/>
      <c r="B85" s="98"/>
      <c r="C85" s="123"/>
      <c r="D85" s="99"/>
      <c r="E85" s="99"/>
      <c r="F85" s="116"/>
      <c r="G85" s="117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/>
      <c r="BN85" s="103"/>
      <c r="BO85" s="103"/>
      <c r="BP85" s="103"/>
      <c r="BQ85" s="103"/>
      <c r="BR85" s="103"/>
      <c r="BS85" s="103"/>
      <c r="BT85" s="103"/>
    </row>
    <row r="86" spans="1:72" s="104" customFormat="1" ht="15.75" customHeight="1" x14ac:dyDescent="0.2">
      <c r="A86" s="97"/>
      <c r="B86" s="98"/>
      <c r="C86" s="123"/>
      <c r="D86" s="99"/>
      <c r="E86" s="111"/>
      <c r="F86" s="112"/>
      <c r="G86" s="113">
        <f>SUM(G87:G91)</f>
        <v>410039.32</v>
      </c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  <c r="BN86" s="103"/>
      <c r="BO86" s="103"/>
      <c r="BP86" s="103"/>
      <c r="BQ86" s="103"/>
      <c r="BR86" s="103"/>
      <c r="BS86" s="103"/>
      <c r="BT86" s="103"/>
    </row>
    <row r="87" spans="1:72" s="104" customFormat="1" ht="15.75" customHeight="1" x14ac:dyDescent="0.2">
      <c r="A87" s="97"/>
      <c r="B87" s="98"/>
      <c r="C87" s="123"/>
      <c r="D87" s="99"/>
      <c r="E87" s="99" t="s">
        <v>83</v>
      </c>
      <c r="F87" s="116" t="s">
        <v>68</v>
      </c>
      <c r="G87" s="117">
        <f>33958+13667+81430.32+32824+34908+35184+19266+41078+34974+50317</f>
        <v>377606.32</v>
      </c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/>
      <c r="AU87" s="103"/>
      <c r="AV87" s="103"/>
      <c r="AW87" s="103"/>
      <c r="AX87" s="103"/>
      <c r="AY87" s="103"/>
      <c r="AZ87" s="103"/>
      <c r="BA87" s="103"/>
      <c r="BB87" s="103"/>
      <c r="BC87" s="103"/>
      <c r="BD87" s="103"/>
      <c r="BE87" s="103"/>
      <c r="BF87" s="103"/>
      <c r="BG87" s="103"/>
      <c r="BH87" s="103"/>
      <c r="BI87" s="103"/>
      <c r="BJ87" s="103"/>
      <c r="BK87" s="103"/>
      <c r="BL87" s="103"/>
      <c r="BM87" s="103"/>
      <c r="BN87" s="103"/>
      <c r="BO87" s="103"/>
      <c r="BP87" s="103"/>
      <c r="BQ87" s="103"/>
      <c r="BR87" s="103"/>
      <c r="BS87" s="103"/>
      <c r="BT87" s="103"/>
    </row>
    <row r="88" spans="1:72" s="104" customFormat="1" ht="15.75" customHeight="1" x14ac:dyDescent="0.2">
      <c r="A88" s="97"/>
      <c r="B88" s="98"/>
      <c r="C88" s="123"/>
      <c r="D88" s="99"/>
      <c r="E88" s="99" t="s">
        <v>84</v>
      </c>
      <c r="F88" s="116" t="s">
        <v>68</v>
      </c>
      <c r="G88" s="117">
        <f>1130</f>
        <v>1130</v>
      </c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/>
      <c r="BH88" s="103"/>
      <c r="BI88" s="103"/>
      <c r="BJ88" s="103"/>
      <c r="BK88" s="103"/>
      <c r="BL88" s="103"/>
      <c r="BM88" s="103"/>
      <c r="BN88" s="103"/>
      <c r="BO88" s="103"/>
      <c r="BP88" s="103"/>
      <c r="BQ88" s="103"/>
      <c r="BR88" s="103"/>
      <c r="BS88" s="103"/>
      <c r="BT88" s="103"/>
    </row>
    <row r="89" spans="1:72" s="104" customFormat="1" ht="15.75" customHeight="1" x14ac:dyDescent="0.2">
      <c r="A89" s="97"/>
      <c r="B89" s="98"/>
      <c r="C89" s="123"/>
      <c r="D89" s="99"/>
      <c r="E89" s="99" t="s">
        <v>90</v>
      </c>
      <c r="F89" s="116" t="s">
        <v>68</v>
      </c>
      <c r="G89" s="117">
        <f>18363+1229-5552</f>
        <v>14040</v>
      </c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AX89" s="103"/>
      <c r="AY89" s="103"/>
      <c r="AZ89" s="103"/>
      <c r="BA89" s="103"/>
      <c r="BB89" s="103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/>
      <c r="BN89" s="103"/>
      <c r="BO89" s="103"/>
      <c r="BP89" s="103"/>
      <c r="BQ89" s="103"/>
      <c r="BR89" s="103"/>
      <c r="BS89" s="103"/>
      <c r="BT89" s="103"/>
    </row>
    <row r="90" spans="1:72" s="104" customFormat="1" ht="15.75" customHeight="1" x14ac:dyDescent="0.2">
      <c r="A90" s="97"/>
      <c r="B90" s="98"/>
      <c r="C90" s="123"/>
      <c r="D90" s="99"/>
      <c r="E90" s="99" t="s">
        <v>77</v>
      </c>
      <c r="F90" s="116" t="s">
        <v>68</v>
      </c>
      <c r="G90" s="117">
        <f>3484+214-1113</f>
        <v>2585</v>
      </c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/>
      <c r="BN90" s="103"/>
      <c r="BO90" s="103"/>
      <c r="BP90" s="103"/>
      <c r="BQ90" s="103"/>
      <c r="BR90" s="103"/>
      <c r="BS90" s="103"/>
      <c r="BT90" s="103"/>
    </row>
    <row r="91" spans="1:72" s="104" customFormat="1" ht="15.75" customHeight="1" x14ac:dyDescent="0.2">
      <c r="A91" s="97"/>
      <c r="B91" s="98"/>
      <c r="C91" s="123"/>
      <c r="D91" s="99"/>
      <c r="E91" s="99" t="s">
        <v>91</v>
      </c>
      <c r="F91" s="116" t="s">
        <v>68</v>
      </c>
      <c r="G91" s="117">
        <f>14678</f>
        <v>14678</v>
      </c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AX91" s="103"/>
      <c r="AY91" s="103"/>
      <c r="AZ91" s="103"/>
      <c r="BA91" s="103"/>
      <c r="BB91" s="103"/>
      <c r="BC91" s="103"/>
      <c r="BD91" s="103"/>
      <c r="BE91" s="103"/>
      <c r="BF91" s="103"/>
      <c r="BG91" s="103"/>
      <c r="BH91" s="103"/>
      <c r="BI91" s="103"/>
      <c r="BJ91" s="103"/>
      <c r="BK91" s="103"/>
      <c r="BL91" s="103"/>
      <c r="BM91" s="103"/>
      <c r="BN91" s="103"/>
      <c r="BO91" s="103"/>
      <c r="BP91" s="103"/>
      <c r="BQ91" s="103"/>
      <c r="BR91" s="103"/>
      <c r="BS91" s="103"/>
      <c r="BT91" s="103"/>
    </row>
    <row r="92" spans="1:72" s="104" customFormat="1" ht="7.5" customHeight="1" x14ac:dyDescent="0.2">
      <c r="A92" s="97"/>
      <c r="B92" s="98"/>
      <c r="C92" s="123"/>
      <c r="D92" s="99"/>
      <c r="E92" s="99"/>
      <c r="F92" s="116"/>
      <c r="G92" s="117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AX92" s="103"/>
      <c r="AY92" s="103"/>
      <c r="AZ92" s="103"/>
      <c r="BA92" s="103"/>
      <c r="BB92" s="103"/>
      <c r="BC92" s="103"/>
      <c r="BD92" s="103"/>
      <c r="BE92" s="103"/>
      <c r="BF92" s="103"/>
      <c r="BG92" s="103"/>
      <c r="BH92" s="103"/>
      <c r="BI92" s="103"/>
      <c r="BJ92" s="103"/>
      <c r="BK92" s="103"/>
      <c r="BL92" s="103"/>
      <c r="BM92" s="103"/>
      <c r="BN92" s="103"/>
      <c r="BO92" s="103"/>
      <c r="BP92" s="103"/>
      <c r="BQ92" s="103"/>
      <c r="BR92" s="103"/>
      <c r="BS92" s="103"/>
      <c r="BT92" s="103"/>
    </row>
    <row r="93" spans="1:72" s="104" customFormat="1" ht="23.25" customHeight="1" x14ac:dyDescent="0.2">
      <c r="A93" s="97"/>
      <c r="B93" s="125" t="s">
        <v>14</v>
      </c>
      <c r="C93" s="99" t="s">
        <v>88</v>
      </c>
      <c r="D93" s="99" t="s">
        <v>96</v>
      </c>
      <c r="E93" s="107" t="s">
        <v>68</v>
      </c>
      <c r="F93" s="108" t="s">
        <v>68</v>
      </c>
      <c r="G93" s="109">
        <f>SUM(G95)</f>
        <v>10045</v>
      </c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AX93" s="103"/>
      <c r="AY93" s="103"/>
      <c r="AZ93" s="103"/>
      <c r="BA93" s="103"/>
      <c r="BB93" s="103"/>
      <c r="BC93" s="103"/>
      <c r="BD93" s="103"/>
      <c r="BE93" s="103"/>
      <c r="BF93" s="103"/>
      <c r="BG93" s="103"/>
      <c r="BH93" s="103"/>
      <c r="BI93" s="103"/>
      <c r="BJ93" s="103"/>
      <c r="BK93" s="103"/>
      <c r="BL93" s="103"/>
      <c r="BM93" s="103"/>
      <c r="BN93" s="103"/>
      <c r="BO93" s="103"/>
      <c r="BP93" s="103"/>
      <c r="BQ93" s="103"/>
      <c r="BR93" s="103"/>
      <c r="BS93" s="103"/>
      <c r="BT93" s="103"/>
    </row>
    <row r="94" spans="1:72" s="104" customFormat="1" ht="8.25" customHeight="1" x14ac:dyDescent="0.2">
      <c r="A94" s="97"/>
      <c r="B94" s="98"/>
      <c r="C94" s="123"/>
      <c r="D94" s="99"/>
      <c r="E94" s="99"/>
      <c r="F94" s="116"/>
      <c r="G94" s="117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AX94" s="103"/>
      <c r="AY94" s="103"/>
      <c r="AZ94" s="103"/>
      <c r="BA94" s="103"/>
      <c r="BB94" s="103"/>
      <c r="BC94" s="103"/>
      <c r="BD94" s="103"/>
      <c r="BE94" s="103"/>
      <c r="BF94" s="103"/>
      <c r="BG94" s="103"/>
      <c r="BH94" s="103"/>
      <c r="BI94" s="103"/>
      <c r="BJ94" s="103"/>
      <c r="BK94" s="103"/>
      <c r="BL94" s="103"/>
      <c r="BM94" s="103"/>
      <c r="BN94" s="103"/>
      <c r="BO94" s="103"/>
      <c r="BP94" s="103"/>
      <c r="BQ94" s="103"/>
      <c r="BR94" s="103"/>
      <c r="BS94" s="103"/>
      <c r="BT94" s="103"/>
    </row>
    <row r="95" spans="1:72" s="104" customFormat="1" ht="15.75" customHeight="1" x14ac:dyDescent="0.2">
      <c r="A95" s="97"/>
      <c r="B95" s="98"/>
      <c r="C95" s="123"/>
      <c r="D95" s="99"/>
      <c r="E95" s="111"/>
      <c r="F95" s="112"/>
      <c r="G95" s="113">
        <f>SUM(G96)</f>
        <v>10045</v>
      </c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</row>
    <row r="96" spans="1:72" s="104" customFormat="1" ht="15.75" customHeight="1" x14ac:dyDescent="0.2">
      <c r="A96" s="97"/>
      <c r="B96" s="98"/>
      <c r="C96" s="123"/>
      <c r="D96" s="99"/>
      <c r="E96" s="99" t="s">
        <v>92</v>
      </c>
      <c r="F96" s="116" t="s">
        <v>68</v>
      </c>
      <c r="G96" s="117">
        <f>1204+1290+1167+1293+1252+1293+1251+1295</f>
        <v>10045</v>
      </c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AX96" s="103"/>
      <c r="AY96" s="103"/>
      <c r="AZ96" s="103"/>
      <c r="BA96" s="103"/>
      <c r="BB96" s="103"/>
      <c r="BC96" s="103"/>
      <c r="BD96" s="103"/>
      <c r="BE96" s="103"/>
      <c r="BF96" s="103"/>
      <c r="BG96" s="103"/>
      <c r="BH96" s="103"/>
      <c r="BI96" s="103"/>
      <c r="BJ96" s="103"/>
      <c r="BK96" s="103"/>
      <c r="BL96" s="103"/>
      <c r="BM96" s="103"/>
      <c r="BN96" s="103"/>
      <c r="BO96" s="103"/>
      <c r="BP96" s="103"/>
      <c r="BQ96" s="103"/>
      <c r="BR96" s="103"/>
      <c r="BS96" s="103"/>
      <c r="BT96" s="103"/>
    </row>
    <row r="97" spans="1:72" s="104" customFormat="1" ht="7.5" customHeight="1" x14ac:dyDescent="0.2">
      <c r="A97" s="97"/>
      <c r="B97" s="98"/>
      <c r="C97" s="123"/>
      <c r="D97" s="99"/>
      <c r="E97" s="100"/>
      <c r="F97" s="102"/>
      <c r="G97" s="121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AX97" s="103"/>
      <c r="AY97" s="103"/>
      <c r="AZ97" s="103"/>
      <c r="BA97" s="103"/>
      <c r="BB97" s="103"/>
      <c r="BC97" s="103"/>
      <c r="BD97" s="103"/>
      <c r="BE97" s="103"/>
      <c r="BF97" s="103"/>
      <c r="BG97" s="103"/>
      <c r="BH97" s="103"/>
      <c r="BI97" s="103"/>
      <c r="BJ97" s="103"/>
      <c r="BK97" s="103"/>
      <c r="BL97" s="103"/>
      <c r="BM97" s="103"/>
      <c r="BN97" s="103"/>
      <c r="BO97" s="103"/>
      <c r="BP97" s="103"/>
      <c r="BQ97" s="103"/>
      <c r="BR97" s="103"/>
      <c r="BS97" s="103"/>
      <c r="BT97" s="103"/>
    </row>
    <row r="98" spans="1:72" s="104" customFormat="1" ht="15.75" customHeight="1" x14ac:dyDescent="0.2">
      <c r="A98" s="97"/>
      <c r="B98" s="115" t="s">
        <v>15</v>
      </c>
      <c r="C98" s="99" t="s">
        <v>88</v>
      </c>
      <c r="D98" s="99" t="s">
        <v>97</v>
      </c>
      <c r="E98" s="100" t="s">
        <v>68</v>
      </c>
      <c r="F98" s="102" t="s">
        <v>68</v>
      </c>
      <c r="G98" s="101">
        <f>SUM(G100)</f>
        <v>6527.79</v>
      </c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  <c r="BB98" s="103"/>
      <c r="BC98" s="103"/>
      <c r="BD98" s="103"/>
      <c r="BE98" s="103"/>
      <c r="BF98" s="103"/>
      <c r="BG98" s="103"/>
      <c r="BH98" s="103"/>
      <c r="BI98" s="103"/>
      <c r="BJ98" s="103"/>
      <c r="BK98" s="103"/>
      <c r="BL98" s="103"/>
      <c r="BM98" s="103"/>
      <c r="BN98" s="103"/>
      <c r="BO98" s="103"/>
      <c r="BP98" s="103"/>
      <c r="BQ98" s="103"/>
      <c r="BR98" s="103"/>
      <c r="BS98" s="103"/>
      <c r="BT98" s="103"/>
    </row>
    <row r="99" spans="1:72" s="104" customFormat="1" ht="6.75" customHeight="1" x14ac:dyDescent="0.2">
      <c r="A99" s="97"/>
      <c r="B99" s="98"/>
      <c r="C99" s="123"/>
      <c r="D99" s="99"/>
      <c r="E99" s="99"/>
      <c r="F99" s="116"/>
      <c r="G99" s="117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AX99" s="103"/>
      <c r="AY99" s="103"/>
      <c r="AZ99" s="103"/>
      <c r="BA99" s="103"/>
      <c r="BB99" s="103"/>
      <c r="BC99" s="103"/>
      <c r="BD99" s="103"/>
      <c r="BE99" s="103"/>
      <c r="BF99" s="103"/>
      <c r="BG99" s="103"/>
      <c r="BH99" s="103"/>
      <c r="BI99" s="103"/>
      <c r="BJ99" s="103"/>
      <c r="BK99" s="103"/>
      <c r="BL99" s="103"/>
      <c r="BM99" s="103"/>
      <c r="BN99" s="103"/>
      <c r="BO99" s="103"/>
      <c r="BP99" s="103"/>
      <c r="BQ99" s="103"/>
      <c r="BR99" s="103"/>
      <c r="BS99" s="103"/>
      <c r="BT99" s="103"/>
    </row>
    <row r="100" spans="1:72" s="104" customFormat="1" ht="15.75" customHeight="1" x14ac:dyDescent="0.2">
      <c r="A100" s="97"/>
      <c r="B100" s="98"/>
      <c r="C100" s="123"/>
      <c r="D100" s="99"/>
      <c r="E100" s="111"/>
      <c r="F100" s="112"/>
      <c r="G100" s="113">
        <f>SUM(G101:G103)</f>
        <v>6527.79</v>
      </c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AX100" s="103"/>
      <c r="AY100" s="103"/>
      <c r="AZ100" s="103"/>
      <c r="BA100" s="103"/>
      <c r="BB100" s="103"/>
      <c r="BC100" s="103"/>
      <c r="BD100" s="103"/>
      <c r="BE100" s="103"/>
      <c r="BF100" s="103"/>
      <c r="BG100" s="103"/>
      <c r="BH100" s="103"/>
      <c r="BI100" s="103"/>
      <c r="BJ100" s="103"/>
      <c r="BK100" s="103"/>
      <c r="BL100" s="103"/>
      <c r="BM100" s="103"/>
      <c r="BN100" s="103"/>
      <c r="BO100" s="103"/>
      <c r="BP100" s="103"/>
      <c r="BQ100" s="103"/>
      <c r="BR100" s="103"/>
      <c r="BS100" s="103"/>
      <c r="BT100" s="103"/>
    </row>
    <row r="101" spans="1:72" s="104" customFormat="1" ht="15.75" customHeight="1" x14ac:dyDescent="0.2">
      <c r="A101" s="97"/>
      <c r="B101" s="98"/>
      <c r="C101" s="123"/>
      <c r="D101" s="99"/>
      <c r="E101" s="99" t="s">
        <v>83</v>
      </c>
      <c r="F101" s="116" t="s">
        <v>68</v>
      </c>
      <c r="G101" s="117">
        <f>423+451+1595.79+410+455+440+440+456+457</f>
        <v>5127.79</v>
      </c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AX101" s="103"/>
      <c r="AY101" s="103"/>
      <c r="AZ101" s="103"/>
      <c r="BA101" s="103"/>
      <c r="BB101" s="103"/>
      <c r="BC101" s="103"/>
      <c r="BD101" s="103"/>
      <c r="BE101" s="103"/>
      <c r="BF101" s="103"/>
      <c r="BG101" s="103"/>
      <c r="BH101" s="103"/>
      <c r="BI101" s="103"/>
      <c r="BJ101" s="103"/>
      <c r="BK101" s="103"/>
      <c r="BL101" s="103"/>
      <c r="BM101" s="103"/>
      <c r="BN101" s="103"/>
      <c r="BO101" s="103"/>
      <c r="BP101" s="103"/>
      <c r="BQ101" s="103"/>
      <c r="BR101" s="103"/>
      <c r="BS101" s="103"/>
      <c r="BT101" s="103"/>
    </row>
    <row r="102" spans="1:72" s="104" customFormat="1" ht="15.75" customHeight="1" x14ac:dyDescent="0.2">
      <c r="A102" s="97"/>
      <c r="B102" s="98"/>
      <c r="C102" s="123"/>
      <c r="D102" s="99"/>
      <c r="E102" s="99" t="s">
        <v>84</v>
      </c>
      <c r="F102" s="116" t="s">
        <v>68</v>
      </c>
      <c r="G102" s="117">
        <f>200</f>
        <v>200</v>
      </c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AX102" s="103"/>
      <c r="AY102" s="103"/>
      <c r="AZ102" s="103"/>
      <c r="BA102" s="103"/>
      <c r="BB102" s="103"/>
      <c r="BC102" s="103"/>
      <c r="BD102" s="103"/>
      <c r="BE102" s="103"/>
      <c r="BF102" s="103"/>
      <c r="BG102" s="103"/>
      <c r="BH102" s="103"/>
      <c r="BI102" s="103"/>
      <c r="BJ102" s="103"/>
      <c r="BK102" s="103"/>
      <c r="BL102" s="103"/>
      <c r="BM102" s="103"/>
      <c r="BN102" s="103"/>
      <c r="BO102" s="103"/>
      <c r="BP102" s="103"/>
      <c r="BQ102" s="103"/>
      <c r="BR102" s="103"/>
      <c r="BS102" s="103"/>
      <c r="BT102" s="103"/>
    </row>
    <row r="103" spans="1:72" s="104" customFormat="1" ht="15.75" customHeight="1" x14ac:dyDescent="0.2">
      <c r="A103" s="97"/>
      <c r="B103" s="98"/>
      <c r="C103" s="123"/>
      <c r="D103" s="99"/>
      <c r="E103" s="99" t="s">
        <v>91</v>
      </c>
      <c r="F103" s="116" t="s">
        <v>68</v>
      </c>
      <c r="G103" s="117">
        <f>1200</f>
        <v>1200</v>
      </c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AX103" s="103"/>
      <c r="AY103" s="103"/>
      <c r="AZ103" s="103"/>
      <c r="BA103" s="103"/>
      <c r="BB103" s="103"/>
      <c r="BC103" s="103"/>
      <c r="BD103" s="103"/>
      <c r="BE103" s="103"/>
      <c r="BF103" s="103"/>
      <c r="BG103" s="103"/>
      <c r="BH103" s="103"/>
      <c r="BI103" s="103"/>
      <c r="BJ103" s="103"/>
      <c r="BK103" s="103"/>
      <c r="BL103" s="103"/>
      <c r="BM103" s="103"/>
      <c r="BN103" s="103"/>
      <c r="BO103" s="103"/>
      <c r="BP103" s="103"/>
      <c r="BQ103" s="103"/>
      <c r="BR103" s="103"/>
      <c r="BS103" s="103"/>
      <c r="BT103" s="103"/>
    </row>
    <row r="104" spans="1:72" s="104" customFormat="1" ht="5.25" customHeight="1" x14ac:dyDescent="0.2">
      <c r="A104" s="118"/>
      <c r="B104" s="119"/>
      <c r="C104" s="120"/>
      <c r="D104" s="100"/>
      <c r="E104" s="100"/>
      <c r="F104" s="102"/>
      <c r="G104" s="121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  <c r="BB104" s="103"/>
      <c r="BC104" s="103"/>
      <c r="BD104" s="103"/>
      <c r="BE104" s="103"/>
      <c r="BF104" s="103"/>
      <c r="BG104" s="103"/>
      <c r="BH104" s="103"/>
      <c r="BI104" s="103"/>
      <c r="BJ104" s="103"/>
      <c r="BK104" s="103"/>
      <c r="BL104" s="103"/>
      <c r="BM104" s="103"/>
      <c r="BN104" s="103"/>
      <c r="BO104" s="103"/>
      <c r="BP104" s="103"/>
      <c r="BQ104" s="103"/>
      <c r="BR104" s="103"/>
      <c r="BS104" s="103"/>
      <c r="BT104" s="103"/>
    </row>
    <row r="105" spans="1:72" s="104" customFormat="1" ht="17.25" customHeight="1" x14ac:dyDescent="0.2">
      <c r="A105" s="97"/>
      <c r="B105" s="115" t="s">
        <v>15</v>
      </c>
      <c r="C105" s="99" t="s">
        <v>88</v>
      </c>
      <c r="D105" s="99" t="s">
        <v>98</v>
      </c>
      <c r="E105" s="100" t="s">
        <v>68</v>
      </c>
      <c r="F105" s="102" t="s">
        <v>68</v>
      </c>
      <c r="G105" s="101">
        <f>SUM(G107)</f>
        <v>221848.43</v>
      </c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AX105" s="103"/>
      <c r="AY105" s="103"/>
      <c r="AZ105" s="103"/>
      <c r="BA105" s="103"/>
      <c r="BB105" s="103"/>
      <c r="BC105" s="103"/>
      <c r="BD105" s="103"/>
      <c r="BE105" s="103"/>
      <c r="BF105" s="103"/>
      <c r="BG105" s="103"/>
      <c r="BH105" s="103"/>
      <c r="BI105" s="103"/>
      <c r="BJ105" s="103"/>
      <c r="BK105" s="103"/>
      <c r="BL105" s="103"/>
      <c r="BM105" s="103"/>
      <c r="BN105" s="103"/>
      <c r="BO105" s="103"/>
      <c r="BP105" s="103"/>
      <c r="BQ105" s="103"/>
      <c r="BR105" s="103"/>
      <c r="BS105" s="103"/>
      <c r="BT105" s="103"/>
    </row>
    <row r="106" spans="1:72" s="104" customFormat="1" ht="7.5" customHeight="1" x14ac:dyDescent="0.2">
      <c r="A106" s="97"/>
      <c r="B106" s="98"/>
      <c r="C106" s="123"/>
      <c r="D106" s="99"/>
      <c r="E106" s="99"/>
      <c r="F106" s="116"/>
      <c r="G106" s="117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  <c r="T106" s="103"/>
      <c r="U106" s="103"/>
      <c r="V106" s="103"/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3"/>
      <c r="AM106" s="103"/>
      <c r="AN106" s="103"/>
      <c r="AO106" s="103"/>
      <c r="AP106" s="103"/>
      <c r="AQ106" s="103"/>
      <c r="AR106" s="103"/>
      <c r="AS106" s="103"/>
      <c r="AT106" s="103"/>
      <c r="AU106" s="103"/>
      <c r="AV106" s="103"/>
      <c r="AW106" s="103"/>
      <c r="AX106" s="103"/>
      <c r="AY106" s="103"/>
      <c r="AZ106" s="103"/>
      <c r="BA106" s="103"/>
      <c r="BB106" s="103"/>
      <c r="BC106" s="103"/>
      <c r="BD106" s="103"/>
      <c r="BE106" s="103"/>
      <c r="BF106" s="103"/>
      <c r="BG106" s="103"/>
      <c r="BH106" s="103"/>
      <c r="BI106" s="103"/>
      <c r="BJ106" s="103"/>
      <c r="BK106" s="103"/>
      <c r="BL106" s="103"/>
      <c r="BM106" s="103"/>
      <c r="BN106" s="103"/>
      <c r="BO106" s="103"/>
      <c r="BP106" s="103"/>
      <c r="BQ106" s="103"/>
      <c r="BR106" s="103"/>
      <c r="BS106" s="103"/>
      <c r="BT106" s="103"/>
    </row>
    <row r="107" spans="1:72" s="104" customFormat="1" ht="15.75" customHeight="1" x14ac:dyDescent="0.2">
      <c r="A107" s="97"/>
      <c r="B107" s="98"/>
      <c r="C107" s="123"/>
      <c r="D107" s="99"/>
      <c r="E107" s="111"/>
      <c r="F107" s="112"/>
      <c r="G107" s="113">
        <f>SUM(G108:G112)</f>
        <v>221848.43</v>
      </c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103"/>
      <c r="AO107" s="103"/>
      <c r="AP107" s="103"/>
      <c r="AQ107" s="103"/>
      <c r="AR107" s="103"/>
      <c r="AS107" s="103"/>
      <c r="AT107" s="103"/>
      <c r="AU107" s="103"/>
      <c r="AV107" s="103"/>
      <c r="AW107" s="103"/>
      <c r="AX107" s="103"/>
      <c r="AY107" s="103"/>
      <c r="AZ107" s="103"/>
      <c r="BA107" s="103"/>
      <c r="BB107" s="103"/>
      <c r="BC107" s="103"/>
      <c r="BD107" s="103"/>
      <c r="BE107" s="103"/>
      <c r="BF107" s="103"/>
      <c r="BG107" s="103"/>
      <c r="BH107" s="103"/>
      <c r="BI107" s="103"/>
      <c r="BJ107" s="103"/>
      <c r="BK107" s="103"/>
      <c r="BL107" s="103"/>
      <c r="BM107" s="103"/>
      <c r="BN107" s="103"/>
      <c r="BO107" s="103"/>
      <c r="BP107" s="103"/>
      <c r="BQ107" s="103"/>
      <c r="BR107" s="103"/>
      <c r="BS107" s="103"/>
      <c r="BT107" s="103"/>
    </row>
    <row r="108" spans="1:72" s="104" customFormat="1" ht="15.75" customHeight="1" x14ac:dyDescent="0.2">
      <c r="A108" s="97"/>
      <c r="B108" s="98"/>
      <c r="C108" s="123"/>
      <c r="D108" s="99"/>
      <c r="E108" s="99" t="s">
        <v>83</v>
      </c>
      <c r="F108" s="116" t="s">
        <v>68</v>
      </c>
      <c r="G108" s="117">
        <f>22136+8144+25278.43+20714+21322+20518+2481+22662+21806+20944</f>
        <v>186005.43</v>
      </c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3"/>
      <c r="AM108" s="103"/>
      <c r="AN108" s="103"/>
      <c r="AO108" s="103"/>
      <c r="AP108" s="103"/>
      <c r="AQ108" s="103"/>
      <c r="AR108" s="103"/>
      <c r="AS108" s="103"/>
      <c r="AT108" s="103"/>
      <c r="AU108" s="103"/>
      <c r="AV108" s="103"/>
      <c r="AW108" s="103"/>
      <c r="AX108" s="103"/>
      <c r="AY108" s="103"/>
      <c r="AZ108" s="103"/>
      <c r="BA108" s="103"/>
      <c r="BB108" s="103"/>
      <c r="BC108" s="103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/>
      <c r="BN108" s="103"/>
      <c r="BO108" s="103"/>
      <c r="BP108" s="103"/>
      <c r="BQ108" s="103"/>
      <c r="BR108" s="103"/>
      <c r="BS108" s="103"/>
      <c r="BT108" s="103"/>
    </row>
    <row r="109" spans="1:72" s="104" customFormat="1" ht="15.75" customHeight="1" x14ac:dyDescent="0.2">
      <c r="A109" s="97"/>
      <c r="B109" s="98"/>
      <c r="C109" s="123"/>
      <c r="D109" s="99"/>
      <c r="E109" s="99" t="s">
        <v>84</v>
      </c>
      <c r="F109" s="116" t="s">
        <v>68</v>
      </c>
      <c r="G109" s="117">
        <f>1618</f>
        <v>1618</v>
      </c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3"/>
      <c r="AM109" s="103"/>
      <c r="AN109" s="103"/>
      <c r="AO109" s="103"/>
      <c r="AP109" s="103"/>
      <c r="AQ109" s="103"/>
      <c r="AR109" s="103"/>
      <c r="AS109" s="103"/>
      <c r="AT109" s="103"/>
      <c r="AU109" s="103"/>
      <c r="AV109" s="103"/>
      <c r="AW109" s="103"/>
      <c r="AX109" s="103"/>
      <c r="AY109" s="103"/>
      <c r="AZ109" s="103"/>
      <c r="BA109" s="103"/>
      <c r="BB109" s="103"/>
      <c r="BC109" s="103"/>
      <c r="BD109" s="103"/>
      <c r="BE109" s="103"/>
      <c r="BF109" s="103"/>
      <c r="BG109" s="103"/>
      <c r="BH109" s="103"/>
      <c r="BI109" s="103"/>
      <c r="BJ109" s="103"/>
      <c r="BK109" s="103"/>
      <c r="BL109" s="103"/>
      <c r="BM109" s="103"/>
      <c r="BN109" s="103"/>
      <c r="BO109" s="103"/>
      <c r="BP109" s="103"/>
      <c r="BQ109" s="103"/>
      <c r="BR109" s="103"/>
      <c r="BS109" s="103"/>
      <c r="BT109" s="103"/>
    </row>
    <row r="110" spans="1:72" s="104" customFormat="1" ht="15.75" customHeight="1" x14ac:dyDescent="0.2">
      <c r="A110" s="97"/>
      <c r="B110" s="98"/>
      <c r="C110" s="123"/>
      <c r="D110" s="99"/>
      <c r="E110" s="99" t="s">
        <v>90</v>
      </c>
      <c r="F110" s="116" t="s">
        <v>68</v>
      </c>
      <c r="G110" s="117">
        <f>12813+1168+1000-995</f>
        <v>13986</v>
      </c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/>
      <c r="AO110" s="103"/>
      <c r="AP110" s="103"/>
      <c r="AQ110" s="103"/>
      <c r="AR110" s="103"/>
      <c r="AS110" s="103"/>
      <c r="AT110" s="103"/>
      <c r="AU110" s="103"/>
      <c r="AV110" s="103"/>
      <c r="AW110" s="103"/>
      <c r="AX110" s="103"/>
      <c r="AY110" s="103"/>
      <c r="AZ110" s="103"/>
      <c r="BA110" s="103"/>
      <c r="BB110" s="103"/>
      <c r="BC110" s="103"/>
      <c r="BD110" s="103"/>
      <c r="BE110" s="103"/>
      <c r="BF110" s="103"/>
      <c r="BG110" s="103"/>
      <c r="BH110" s="103"/>
      <c r="BI110" s="103"/>
      <c r="BJ110" s="103"/>
      <c r="BK110" s="103"/>
      <c r="BL110" s="103"/>
      <c r="BM110" s="103"/>
      <c r="BN110" s="103"/>
      <c r="BO110" s="103"/>
      <c r="BP110" s="103"/>
      <c r="BQ110" s="103"/>
      <c r="BR110" s="103"/>
      <c r="BS110" s="103"/>
      <c r="BT110" s="103"/>
    </row>
    <row r="111" spans="1:72" s="104" customFormat="1" ht="15.75" customHeight="1" x14ac:dyDescent="0.2">
      <c r="A111" s="97"/>
      <c r="B111" s="98"/>
      <c r="C111" s="123"/>
      <c r="D111" s="99"/>
      <c r="E111" s="99" t="s">
        <v>77</v>
      </c>
      <c r="F111" s="116" t="s">
        <v>68</v>
      </c>
      <c r="G111" s="117">
        <f>2729+250-230</f>
        <v>2749</v>
      </c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3"/>
      <c r="AM111" s="103"/>
      <c r="AN111" s="103"/>
      <c r="AO111" s="103"/>
      <c r="AP111" s="103"/>
      <c r="AQ111" s="103"/>
      <c r="AR111" s="103"/>
      <c r="AS111" s="103"/>
      <c r="AT111" s="103"/>
      <c r="AU111" s="103"/>
      <c r="AV111" s="103"/>
      <c r="AW111" s="103"/>
      <c r="AX111" s="103"/>
      <c r="AY111" s="103"/>
      <c r="AZ111" s="103"/>
      <c r="BA111" s="103"/>
      <c r="BB111" s="103"/>
      <c r="BC111" s="103"/>
      <c r="BD111" s="103"/>
      <c r="BE111" s="103"/>
      <c r="BF111" s="103"/>
      <c r="BG111" s="103"/>
      <c r="BH111" s="103"/>
      <c r="BI111" s="103"/>
      <c r="BJ111" s="103"/>
      <c r="BK111" s="103"/>
      <c r="BL111" s="103"/>
      <c r="BM111" s="103"/>
      <c r="BN111" s="103"/>
      <c r="BO111" s="103"/>
      <c r="BP111" s="103"/>
      <c r="BQ111" s="103"/>
      <c r="BR111" s="103"/>
      <c r="BS111" s="103"/>
      <c r="BT111" s="103"/>
    </row>
    <row r="112" spans="1:72" s="104" customFormat="1" ht="15.75" customHeight="1" x14ac:dyDescent="0.2">
      <c r="A112" s="97"/>
      <c r="B112" s="98"/>
      <c r="C112" s="123"/>
      <c r="D112" s="99"/>
      <c r="E112" s="99" t="s">
        <v>91</v>
      </c>
      <c r="F112" s="116" t="s">
        <v>68</v>
      </c>
      <c r="G112" s="117">
        <f>17490</f>
        <v>17490</v>
      </c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3"/>
      <c r="AM112" s="103"/>
      <c r="AN112" s="103"/>
      <c r="AO112" s="103"/>
      <c r="AP112" s="103"/>
      <c r="AQ112" s="103"/>
      <c r="AR112" s="103"/>
      <c r="AS112" s="103"/>
      <c r="AT112" s="103"/>
      <c r="AU112" s="103"/>
      <c r="AV112" s="103"/>
      <c r="AW112" s="103"/>
      <c r="AX112" s="103"/>
      <c r="AY112" s="103"/>
      <c r="AZ112" s="103"/>
      <c r="BA112" s="103"/>
      <c r="BB112" s="103"/>
      <c r="BC112" s="103"/>
      <c r="BD112" s="103"/>
      <c r="BE112" s="103"/>
      <c r="BF112" s="103"/>
      <c r="BG112" s="103"/>
      <c r="BH112" s="103"/>
      <c r="BI112" s="103"/>
      <c r="BJ112" s="103"/>
      <c r="BK112" s="103"/>
      <c r="BL112" s="103"/>
      <c r="BM112" s="103"/>
      <c r="BN112" s="103"/>
      <c r="BO112" s="103"/>
      <c r="BP112" s="103"/>
      <c r="BQ112" s="103"/>
      <c r="BR112" s="103"/>
      <c r="BS112" s="103"/>
      <c r="BT112" s="103"/>
    </row>
    <row r="113" spans="1:72" s="104" customFormat="1" ht="6" customHeight="1" x14ac:dyDescent="0.2">
      <c r="A113" s="97"/>
      <c r="B113" s="97"/>
      <c r="C113" s="123"/>
      <c r="D113" s="99"/>
      <c r="E113" s="100"/>
      <c r="F113" s="102"/>
      <c r="G113" s="121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103"/>
      <c r="AO113" s="103"/>
      <c r="AP113" s="103"/>
      <c r="AQ113" s="103"/>
      <c r="AR113" s="103"/>
      <c r="AS113" s="103"/>
      <c r="AT113" s="103"/>
      <c r="AU113" s="103"/>
      <c r="AV113" s="103"/>
      <c r="AW113" s="103"/>
      <c r="AX113" s="103"/>
      <c r="AY113" s="103"/>
      <c r="AZ113" s="103"/>
      <c r="BA113" s="103"/>
      <c r="BB113" s="103"/>
      <c r="BC113" s="103"/>
      <c r="BD113" s="103"/>
      <c r="BE113" s="103"/>
      <c r="BF113" s="103"/>
      <c r="BG113" s="103"/>
      <c r="BH113" s="103"/>
      <c r="BI113" s="103"/>
      <c r="BJ113" s="103"/>
      <c r="BK113" s="103"/>
      <c r="BL113" s="103"/>
      <c r="BM113" s="103"/>
      <c r="BN113" s="103"/>
      <c r="BO113" s="103"/>
      <c r="BP113" s="103"/>
      <c r="BQ113" s="103"/>
      <c r="BR113" s="103"/>
      <c r="BS113" s="103"/>
      <c r="BT113" s="103"/>
    </row>
    <row r="114" spans="1:72" s="104" customFormat="1" ht="24" customHeight="1" x14ac:dyDescent="0.2">
      <c r="A114" s="126"/>
      <c r="B114" s="125" t="s">
        <v>14</v>
      </c>
      <c r="C114" s="99" t="s">
        <v>88</v>
      </c>
      <c r="D114" s="99" t="s">
        <v>98</v>
      </c>
      <c r="E114" s="100" t="s">
        <v>68</v>
      </c>
      <c r="F114" s="102" t="s">
        <v>68</v>
      </c>
      <c r="G114" s="101">
        <f>SUM(G116)</f>
        <v>41574</v>
      </c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  <c r="AT114" s="103"/>
      <c r="AU114" s="103"/>
      <c r="AV114" s="103"/>
      <c r="AW114" s="103"/>
      <c r="AX114" s="103"/>
      <c r="AY114" s="103"/>
      <c r="AZ114" s="103"/>
      <c r="BA114" s="103"/>
      <c r="BB114" s="103"/>
      <c r="BC114" s="103"/>
      <c r="BD114" s="103"/>
      <c r="BE114" s="103"/>
      <c r="BF114" s="103"/>
      <c r="BG114" s="103"/>
      <c r="BH114" s="103"/>
      <c r="BI114" s="103"/>
      <c r="BJ114" s="103"/>
      <c r="BK114" s="103"/>
      <c r="BL114" s="103"/>
      <c r="BM114" s="103"/>
      <c r="BN114" s="103"/>
      <c r="BO114" s="103"/>
      <c r="BP114" s="103"/>
      <c r="BQ114" s="103"/>
      <c r="BR114" s="103"/>
      <c r="BS114" s="103"/>
      <c r="BT114" s="103"/>
    </row>
    <row r="115" spans="1:72" s="104" customFormat="1" ht="6" customHeight="1" x14ac:dyDescent="0.2">
      <c r="A115" s="97"/>
      <c r="B115" s="98"/>
      <c r="C115" s="123"/>
      <c r="D115" s="99"/>
      <c r="E115" s="99"/>
      <c r="F115" s="116"/>
      <c r="G115" s="117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/>
      <c r="AO115" s="103"/>
      <c r="AP115" s="103"/>
      <c r="AQ115" s="103"/>
      <c r="AR115" s="103"/>
      <c r="AS115" s="103"/>
      <c r="AT115" s="103"/>
      <c r="AU115" s="103"/>
      <c r="AV115" s="103"/>
      <c r="AW115" s="103"/>
      <c r="AX115" s="103"/>
      <c r="AY115" s="103"/>
      <c r="AZ115" s="103"/>
      <c r="BA115" s="103"/>
      <c r="BB115" s="103"/>
      <c r="BC115" s="103"/>
      <c r="BD115" s="103"/>
      <c r="BE115" s="103"/>
      <c r="BF115" s="103"/>
      <c r="BG115" s="103"/>
      <c r="BH115" s="103"/>
      <c r="BI115" s="103"/>
      <c r="BJ115" s="103"/>
      <c r="BK115" s="103"/>
      <c r="BL115" s="103"/>
      <c r="BM115" s="103"/>
      <c r="BN115" s="103"/>
      <c r="BO115" s="103"/>
      <c r="BP115" s="103"/>
      <c r="BQ115" s="103"/>
      <c r="BR115" s="103"/>
      <c r="BS115" s="103"/>
      <c r="BT115" s="103"/>
    </row>
    <row r="116" spans="1:72" s="104" customFormat="1" ht="15.75" customHeight="1" x14ac:dyDescent="0.2">
      <c r="A116" s="97"/>
      <c r="B116" s="98"/>
      <c r="C116" s="123"/>
      <c r="D116" s="99"/>
      <c r="E116" s="111"/>
      <c r="F116" s="112"/>
      <c r="G116" s="113">
        <f>SUM(G117)</f>
        <v>41574</v>
      </c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3"/>
      <c r="AU116" s="103"/>
      <c r="AV116" s="103"/>
      <c r="AW116" s="103"/>
      <c r="AX116" s="103"/>
      <c r="AY116" s="103"/>
      <c r="AZ116" s="103"/>
      <c r="BA116" s="103"/>
      <c r="BB116" s="103"/>
      <c r="BC116" s="103"/>
      <c r="BD116" s="103"/>
      <c r="BE116" s="103"/>
      <c r="BF116" s="103"/>
      <c r="BG116" s="103"/>
      <c r="BH116" s="103"/>
      <c r="BI116" s="103"/>
      <c r="BJ116" s="103"/>
      <c r="BK116" s="103"/>
      <c r="BL116" s="103"/>
      <c r="BM116" s="103"/>
      <c r="BN116" s="103"/>
      <c r="BO116" s="103"/>
      <c r="BP116" s="103"/>
      <c r="BQ116" s="103"/>
      <c r="BR116" s="103"/>
      <c r="BS116" s="103"/>
      <c r="BT116" s="103"/>
    </row>
    <row r="117" spans="1:72" s="104" customFormat="1" ht="15.75" customHeight="1" x14ac:dyDescent="0.2">
      <c r="A117" s="97"/>
      <c r="B117" s="98"/>
      <c r="C117" s="123"/>
      <c r="D117" s="99"/>
      <c r="E117" s="99" t="s">
        <v>92</v>
      </c>
      <c r="F117" s="116" t="s">
        <v>68</v>
      </c>
      <c r="G117" s="117">
        <f>5441+5905+4502+4738+4587+4738+5731+5932</f>
        <v>41574</v>
      </c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3"/>
      <c r="AU117" s="103"/>
      <c r="AV117" s="103"/>
      <c r="AW117" s="103"/>
      <c r="AX117" s="103"/>
      <c r="AY117" s="103"/>
      <c r="AZ117" s="103"/>
      <c r="BA117" s="103"/>
      <c r="BB117" s="103"/>
      <c r="BC117" s="103"/>
      <c r="BD117" s="103"/>
      <c r="BE117" s="103"/>
      <c r="BF117" s="103"/>
      <c r="BG117" s="103"/>
      <c r="BH117" s="103"/>
      <c r="BI117" s="103"/>
      <c r="BJ117" s="103"/>
      <c r="BK117" s="103"/>
      <c r="BL117" s="103"/>
      <c r="BM117" s="103"/>
      <c r="BN117" s="103"/>
      <c r="BO117" s="103"/>
      <c r="BP117" s="103"/>
      <c r="BQ117" s="103"/>
      <c r="BR117" s="103"/>
      <c r="BS117" s="103"/>
      <c r="BT117" s="103"/>
    </row>
    <row r="118" spans="1:72" s="104" customFormat="1" ht="7.5" customHeight="1" x14ac:dyDescent="0.2">
      <c r="A118" s="97"/>
      <c r="B118" s="98"/>
      <c r="C118" s="123"/>
      <c r="D118" s="99"/>
      <c r="E118" s="100"/>
      <c r="F118" s="102"/>
      <c r="G118" s="121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3"/>
      <c r="AU118" s="103"/>
      <c r="AV118" s="103"/>
      <c r="AW118" s="103"/>
      <c r="AX118" s="103"/>
      <c r="AY118" s="103"/>
      <c r="AZ118" s="103"/>
      <c r="BA118" s="103"/>
      <c r="BB118" s="103"/>
      <c r="BC118" s="103"/>
      <c r="BD118" s="103"/>
      <c r="BE118" s="103"/>
      <c r="BF118" s="103"/>
      <c r="BG118" s="103"/>
      <c r="BH118" s="103"/>
      <c r="BI118" s="103"/>
      <c r="BJ118" s="103"/>
      <c r="BK118" s="103"/>
      <c r="BL118" s="103"/>
      <c r="BM118" s="103"/>
      <c r="BN118" s="103"/>
      <c r="BO118" s="103"/>
      <c r="BP118" s="103"/>
      <c r="BQ118" s="103"/>
      <c r="BR118" s="103"/>
      <c r="BS118" s="103"/>
      <c r="BT118" s="103"/>
    </row>
    <row r="119" spans="1:72" s="104" customFormat="1" ht="15.75" customHeight="1" x14ac:dyDescent="0.2">
      <c r="A119" s="97"/>
      <c r="B119" s="115" t="s">
        <v>15</v>
      </c>
      <c r="C119" s="99" t="s">
        <v>88</v>
      </c>
      <c r="D119" s="99" t="s">
        <v>99</v>
      </c>
      <c r="E119" s="100" t="s">
        <v>68</v>
      </c>
      <c r="F119" s="102" t="s">
        <v>68</v>
      </c>
      <c r="G119" s="101">
        <f>SUM(G121)</f>
        <v>10650.130000000001</v>
      </c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  <c r="AO119" s="103"/>
      <c r="AP119" s="103"/>
      <c r="AQ119" s="103"/>
      <c r="AR119" s="103"/>
      <c r="AS119" s="103"/>
      <c r="AT119" s="103"/>
      <c r="AU119" s="103"/>
      <c r="AV119" s="103"/>
      <c r="AW119" s="103"/>
      <c r="AX119" s="103"/>
      <c r="AY119" s="103"/>
      <c r="AZ119" s="103"/>
      <c r="BA119" s="103"/>
      <c r="BB119" s="103"/>
      <c r="BC119" s="103"/>
      <c r="BD119" s="103"/>
      <c r="BE119" s="103"/>
      <c r="BF119" s="103"/>
      <c r="BG119" s="103"/>
      <c r="BH119" s="103"/>
      <c r="BI119" s="103"/>
      <c r="BJ119" s="103"/>
      <c r="BK119" s="103"/>
      <c r="BL119" s="103"/>
      <c r="BM119" s="103"/>
      <c r="BN119" s="103"/>
      <c r="BO119" s="103"/>
      <c r="BP119" s="103"/>
      <c r="BQ119" s="103"/>
      <c r="BR119" s="103"/>
      <c r="BS119" s="103"/>
      <c r="BT119" s="103"/>
    </row>
    <row r="120" spans="1:72" s="104" customFormat="1" ht="4.5" customHeight="1" x14ac:dyDescent="0.2">
      <c r="A120" s="97"/>
      <c r="B120" s="98"/>
      <c r="C120" s="123"/>
      <c r="D120" s="99"/>
      <c r="E120" s="99"/>
      <c r="F120" s="116"/>
      <c r="G120" s="117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3"/>
      <c r="AU120" s="103"/>
      <c r="AV120" s="103"/>
      <c r="AW120" s="103"/>
      <c r="AX120" s="103"/>
      <c r="AY120" s="103"/>
      <c r="AZ120" s="103"/>
      <c r="BA120" s="103"/>
      <c r="BB120" s="103"/>
      <c r="BC120" s="103"/>
      <c r="BD120" s="103"/>
      <c r="BE120" s="103"/>
      <c r="BF120" s="103"/>
      <c r="BG120" s="103"/>
      <c r="BH120" s="103"/>
      <c r="BI120" s="103"/>
      <c r="BJ120" s="103"/>
      <c r="BK120" s="103"/>
      <c r="BL120" s="103"/>
      <c r="BM120" s="103"/>
      <c r="BN120" s="103"/>
      <c r="BO120" s="103"/>
      <c r="BP120" s="103"/>
      <c r="BQ120" s="103"/>
      <c r="BR120" s="103"/>
      <c r="BS120" s="103"/>
      <c r="BT120" s="103"/>
    </row>
    <row r="121" spans="1:72" s="104" customFormat="1" ht="15.75" customHeight="1" x14ac:dyDescent="0.2">
      <c r="A121" s="97"/>
      <c r="B121" s="98"/>
      <c r="C121" s="123"/>
      <c r="D121" s="99"/>
      <c r="E121" s="111"/>
      <c r="F121" s="112"/>
      <c r="G121" s="113">
        <f>SUM(G122:G124)</f>
        <v>10650.130000000001</v>
      </c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103"/>
      <c r="AO121" s="103"/>
      <c r="AP121" s="103"/>
      <c r="AQ121" s="103"/>
      <c r="AR121" s="103"/>
      <c r="AS121" s="103"/>
      <c r="AT121" s="103"/>
      <c r="AU121" s="103"/>
      <c r="AV121" s="103"/>
      <c r="AW121" s="103"/>
      <c r="AX121" s="103"/>
      <c r="AY121" s="103"/>
      <c r="AZ121" s="103"/>
      <c r="BA121" s="103"/>
      <c r="BB121" s="103"/>
      <c r="BC121" s="103"/>
      <c r="BD121" s="103"/>
      <c r="BE121" s="103"/>
      <c r="BF121" s="103"/>
      <c r="BG121" s="103"/>
      <c r="BH121" s="103"/>
      <c r="BI121" s="103"/>
      <c r="BJ121" s="103"/>
      <c r="BK121" s="103"/>
      <c r="BL121" s="103"/>
      <c r="BM121" s="103"/>
      <c r="BN121" s="103"/>
      <c r="BO121" s="103"/>
      <c r="BP121" s="103"/>
      <c r="BQ121" s="103"/>
      <c r="BR121" s="103"/>
      <c r="BS121" s="103"/>
      <c r="BT121" s="103"/>
    </row>
    <row r="122" spans="1:72" s="104" customFormat="1" ht="15.75" customHeight="1" x14ac:dyDescent="0.2">
      <c r="A122" s="97"/>
      <c r="B122" s="98"/>
      <c r="C122" s="123"/>
      <c r="D122" s="99"/>
      <c r="E122" s="99" t="s">
        <v>83</v>
      </c>
      <c r="F122" s="116" t="s">
        <v>68</v>
      </c>
      <c r="G122" s="117">
        <f>891+949+2144.13+860+952+923+922+954+955</f>
        <v>9550.130000000001</v>
      </c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103"/>
      <c r="AY122" s="103"/>
      <c r="AZ122" s="103"/>
      <c r="BA122" s="103"/>
      <c r="BB122" s="103"/>
      <c r="BC122" s="103"/>
      <c r="BD122" s="103"/>
      <c r="BE122" s="103"/>
      <c r="BF122" s="103"/>
      <c r="BG122" s="103"/>
      <c r="BH122" s="103"/>
      <c r="BI122" s="103"/>
      <c r="BJ122" s="103"/>
      <c r="BK122" s="103"/>
      <c r="BL122" s="103"/>
      <c r="BM122" s="103"/>
      <c r="BN122" s="103"/>
      <c r="BO122" s="103"/>
      <c r="BP122" s="103"/>
      <c r="BQ122" s="103"/>
      <c r="BR122" s="103"/>
      <c r="BS122" s="103"/>
      <c r="BT122" s="103"/>
    </row>
    <row r="123" spans="1:72" s="104" customFormat="1" ht="15.75" customHeight="1" x14ac:dyDescent="0.2">
      <c r="A123" s="97"/>
      <c r="B123" s="98"/>
      <c r="C123" s="123"/>
      <c r="D123" s="99"/>
      <c r="E123" s="99" t="s">
        <v>84</v>
      </c>
      <c r="F123" s="116" t="s">
        <v>68</v>
      </c>
      <c r="G123" s="117">
        <f>100</f>
        <v>100</v>
      </c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3"/>
      <c r="AC123" s="103"/>
      <c r="AD123" s="103"/>
      <c r="AE123" s="103"/>
      <c r="AF123" s="103"/>
      <c r="AG123" s="103"/>
      <c r="AH123" s="103"/>
      <c r="AI123" s="103"/>
      <c r="AJ123" s="103"/>
      <c r="AK123" s="103"/>
      <c r="AL123" s="103"/>
      <c r="AM123" s="103"/>
      <c r="AN123" s="103"/>
      <c r="AO123" s="103"/>
      <c r="AP123" s="103"/>
      <c r="AQ123" s="103"/>
      <c r="AR123" s="103"/>
      <c r="AS123" s="103"/>
      <c r="AT123" s="103"/>
      <c r="AU123" s="103"/>
      <c r="AV123" s="103"/>
      <c r="AW123" s="103"/>
      <c r="AX123" s="103"/>
      <c r="AY123" s="103"/>
      <c r="AZ123" s="103"/>
      <c r="BA123" s="103"/>
      <c r="BB123" s="103"/>
      <c r="BC123" s="103"/>
      <c r="BD123" s="103"/>
      <c r="BE123" s="103"/>
      <c r="BF123" s="103"/>
      <c r="BG123" s="103"/>
      <c r="BH123" s="103"/>
      <c r="BI123" s="103"/>
      <c r="BJ123" s="103"/>
      <c r="BK123" s="103"/>
      <c r="BL123" s="103"/>
      <c r="BM123" s="103"/>
      <c r="BN123" s="103"/>
      <c r="BO123" s="103"/>
      <c r="BP123" s="103"/>
      <c r="BQ123" s="103"/>
      <c r="BR123" s="103"/>
      <c r="BS123" s="103"/>
      <c r="BT123" s="103"/>
    </row>
    <row r="124" spans="1:72" s="104" customFormat="1" ht="15.75" customHeight="1" x14ac:dyDescent="0.2">
      <c r="A124" s="97"/>
      <c r="B124" s="98"/>
      <c r="C124" s="123"/>
      <c r="D124" s="99"/>
      <c r="E124" s="99" t="s">
        <v>91</v>
      </c>
      <c r="F124" s="116" t="s">
        <v>68</v>
      </c>
      <c r="G124" s="117">
        <f>1000</f>
        <v>1000</v>
      </c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  <c r="AA124" s="103"/>
      <c r="AB124" s="103"/>
      <c r="AC124" s="103"/>
      <c r="AD124" s="103"/>
      <c r="AE124" s="103"/>
      <c r="AF124" s="103"/>
      <c r="AG124" s="103"/>
      <c r="AH124" s="103"/>
      <c r="AI124" s="103"/>
      <c r="AJ124" s="103"/>
      <c r="AK124" s="103"/>
      <c r="AL124" s="103"/>
      <c r="AM124" s="103"/>
      <c r="AN124" s="103"/>
      <c r="AO124" s="103"/>
      <c r="AP124" s="103"/>
      <c r="AQ124" s="103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  <c r="BB124" s="103"/>
      <c r="BC124" s="103"/>
      <c r="BD124" s="103"/>
      <c r="BE124" s="103"/>
      <c r="BF124" s="103"/>
      <c r="BG124" s="103"/>
      <c r="BH124" s="103"/>
      <c r="BI124" s="103"/>
      <c r="BJ124" s="103"/>
      <c r="BK124" s="103"/>
      <c r="BL124" s="103"/>
      <c r="BM124" s="103"/>
      <c r="BN124" s="103"/>
      <c r="BO124" s="103"/>
      <c r="BP124" s="103"/>
      <c r="BQ124" s="103"/>
      <c r="BR124" s="103"/>
      <c r="BS124" s="103"/>
      <c r="BT124" s="103"/>
    </row>
    <row r="125" spans="1:72" s="104" customFormat="1" ht="6.75" customHeight="1" x14ac:dyDescent="0.2">
      <c r="A125" s="97"/>
      <c r="B125" s="98"/>
      <c r="C125" s="123"/>
      <c r="D125" s="99"/>
      <c r="E125" s="100"/>
      <c r="F125" s="102"/>
      <c r="G125" s="121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  <c r="T125" s="103"/>
      <c r="U125" s="103"/>
      <c r="V125" s="103"/>
      <c r="W125" s="103"/>
      <c r="X125" s="103"/>
      <c r="Y125" s="103"/>
      <c r="Z125" s="103"/>
      <c r="AA125" s="103"/>
      <c r="AB125" s="103"/>
      <c r="AC125" s="103"/>
      <c r="AD125" s="103"/>
      <c r="AE125" s="103"/>
      <c r="AF125" s="103"/>
      <c r="AG125" s="103"/>
      <c r="AH125" s="103"/>
      <c r="AI125" s="103"/>
      <c r="AJ125" s="103"/>
      <c r="AK125" s="103"/>
      <c r="AL125" s="103"/>
      <c r="AM125" s="103"/>
      <c r="AN125" s="103"/>
      <c r="AO125" s="103"/>
      <c r="AP125" s="103"/>
      <c r="AQ125" s="103"/>
      <c r="AR125" s="103"/>
      <c r="AS125" s="103"/>
      <c r="AT125" s="103"/>
      <c r="AU125" s="103"/>
      <c r="AV125" s="103"/>
      <c r="AW125" s="103"/>
      <c r="AX125" s="103"/>
      <c r="AY125" s="103"/>
      <c r="AZ125" s="103"/>
      <c r="BA125" s="103"/>
      <c r="BB125" s="103"/>
      <c r="BC125" s="103"/>
      <c r="BD125" s="103"/>
      <c r="BE125" s="103"/>
      <c r="BF125" s="103"/>
      <c r="BG125" s="103"/>
      <c r="BH125" s="103"/>
      <c r="BI125" s="103"/>
      <c r="BJ125" s="103"/>
      <c r="BK125" s="103"/>
      <c r="BL125" s="103"/>
      <c r="BM125" s="103"/>
      <c r="BN125" s="103"/>
      <c r="BO125" s="103"/>
      <c r="BP125" s="103"/>
      <c r="BQ125" s="103"/>
      <c r="BR125" s="103"/>
      <c r="BS125" s="103"/>
      <c r="BT125" s="103"/>
    </row>
    <row r="126" spans="1:72" s="104" customFormat="1" ht="15.75" customHeight="1" x14ac:dyDescent="0.2">
      <c r="A126" s="97"/>
      <c r="B126" s="115" t="s">
        <v>15</v>
      </c>
      <c r="C126" s="99" t="s">
        <v>88</v>
      </c>
      <c r="D126" s="99" t="s">
        <v>100</v>
      </c>
      <c r="E126" s="100" t="s">
        <v>68</v>
      </c>
      <c r="F126" s="102" t="s">
        <v>68</v>
      </c>
      <c r="G126" s="101">
        <f>SUM(G128)</f>
        <v>156228.75</v>
      </c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</row>
    <row r="127" spans="1:72" s="104" customFormat="1" ht="7.5" customHeight="1" x14ac:dyDescent="0.2">
      <c r="A127" s="97"/>
      <c r="B127" s="98"/>
      <c r="C127" s="123"/>
      <c r="D127" s="99"/>
      <c r="E127" s="99"/>
      <c r="F127" s="116"/>
      <c r="G127" s="117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3"/>
      <c r="AH127" s="103"/>
      <c r="AI127" s="103"/>
      <c r="AJ127" s="103"/>
      <c r="AK127" s="103"/>
      <c r="AL127" s="103"/>
      <c r="AM127" s="103"/>
      <c r="AN127" s="103"/>
      <c r="AO127" s="103"/>
      <c r="AP127" s="103"/>
      <c r="AQ127" s="103"/>
      <c r="AR127" s="103"/>
      <c r="AS127" s="103"/>
      <c r="AT127" s="103"/>
      <c r="AU127" s="103"/>
      <c r="AV127" s="103"/>
      <c r="AW127" s="103"/>
      <c r="AX127" s="103"/>
      <c r="AY127" s="103"/>
      <c r="AZ127" s="103"/>
      <c r="BA127" s="103"/>
      <c r="BB127" s="103"/>
      <c r="BC127" s="103"/>
      <c r="BD127" s="103"/>
      <c r="BE127" s="103"/>
      <c r="BF127" s="103"/>
      <c r="BG127" s="103"/>
      <c r="BH127" s="103"/>
      <c r="BI127" s="103"/>
      <c r="BJ127" s="103"/>
      <c r="BK127" s="103"/>
      <c r="BL127" s="103"/>
      <c r="BM127" s="103"/>
      <c r="BN127" s="103"/>
      <c r="BO127" s="103"/>
      <c r="BP127" s="103"/>
      <c r="BQ127" s="103"/>
      <c r="BR127" s="103"/>
      <c r="BS127" s="103"/>
      <c r="BT127" s="103"/>
    </row>
    <row r="128" spans="1:72" s="104" customFormat="1" ht="15.75" customHeight="1" x14ac:dyDescent="0.2">
      <c r="A128" s="97"/>
      <c r="B128" s="98"/>
      <c r="C128" s="123"/>
      <c r="D128" s="99"/>
      <c r="E128" s="111"/>
      <c r="F128" s="112"/>
      <c r="G128" s="113">
        <f>SUM(G129:G133)</f>
        <v>156228.75</v>
      </c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  <c r="BB128" s="103"/>
      <c r="BC128" s="103"/>
      <c r="BD128" s="103"/>
      <c r="BE128" s="103"/>
      <c r="BF128" s="103"/>
      <c r="BG128" s="103"/>
      <c r="BH128" s="103"/>
      <c r="BI128" s="103"/>
      <c r="BJ128" s="103"/>
      <c r="BK128" s="103"/>
      <c r="BL128" s="103"/>
      <c r="BM128" s="103"/>
      <c r="BN128" s="103"/>
      <c r="BO128" s="103"/>
      <c r="BP128" s="103"/>
      <c r="BQ128" s="103"/>
      <c r="BR128" s="103"/>
      <c r="BS128" s="103"/>
      <c r="BT128" s="103"/>
    </row>
    <row r="129" spans="1:72" s="104" customFormat="1" ht="15.75" customHeight="1" x14ac:dyDescent="0.2">
      <c r="A129" s="97"/>
      <c r="B129" s="98"/>
      <c r="C129" s="123"/>
      <c r="D129" s="99"/>
      <c r="E129" s="99" t="s">
        <v>83</v>
      </c>
      <c r="F129" s="116" t="s">
        <v>68</v>
      </c>
      <c r="G129" s="117">
        <f>12739+1660+26948.75+13410+12502+14374+6664+14371+14870+16879</f>
        <v>134417.75</v>
      </c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  <c r="R129" s="103"/>
      <c r="S129" s="103"/>
      <c r="T129" s="103"/>
      <c r="U129" s="103"/>
      <c r="V129" s="103"/>
      <c r="W129" s="103"/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/>
      <c r="AJ129" s="103"/>
      <c r="AK129" s="103"/>
      <c r="AL129" s="103"/>
      <c r="AM129" s="103"/>
      <c r="AN129" s="103"/>
      <c r="AO129" s="103"/>
      <c r="AP129" s="103"/>
      <c r="AQ129" s="103"/>
      <c r="AR129" s="103"/>
      <c r="AS129" s="103"/>
      <c r="AT129" s="103"/>
      <c r="AU129" s="103"/>
      <c r="AV129" s="103"/>
      <c r="AW129" s="103"/>
      <c r="AX129" s="103"/>
      <c r="AY129" s="103"/>
      <c r="AZ129" s="103"/>
      <c r="BA129" s="103"/>
      <c r="BB129" s="103"/>
      <c r="BC129" s="103"/>
      <c r="BD129" s="103"/>
      <c r="BE129" s="103"/>
      <c r="BF129" s="103"/>
      <c r="BG129" s="103"/>
      <c r="BH129" s="103"/>
      <c r="BI129" s="103"/>
      <c r="BJ129" s="103"/>
      <c r="BK129" s="103"/>
      <c r="BL129" s="103"/>
      <c r="BM129" s="103"/>
      <c r="BN129" s="103"/>
      <c r="BO129" s="103"/>
      <c r="BP129" s="103"/>
      <c r="BQ129" s="103"/>
      <c r="BR129" s="103"/>
      <c r="BS129" s="103"/>
      <c r="BT129" s="103"/>
    </row>
    <row r="130" spans="1:72" s="104" customFormat="1" ht="15.75" customHeight="1" x14ac:dyDescent="0.2">
      <c r="A130" s="97"/>
      <c r="B130" s="98"/>
      <c r="C130" s="123"/>
      <c r="D130" s="99"/>
      <c r="E130" s="99" t="s">
        <v>84</v>
      </c>
      <c r="F130" s="116" t="s">
        <v>68</v>
      </c>
      <c r="G130" s="117">
        <f>539</f>
        <v>539</v>
      </c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/>
      <c r="AJ130" s="103"/>
      <c r="AK130" s="103"/>
      <c r="AL130" s="103"/>
      <c r="AM130" s="103"/>
      <c r="AN130" s="103"/>
      <c r="AO130" s="103"/>
      <c r="AP130" s="103"/>
      <c r="AQ130" s="103"/>
      <c r="AR130" s="103"/>
      <c r="AS130" s="103"/>
      <c r="AT130" s="103"/>
      <c r="AU130" s="103"/>
      <c r="AV130" s="103"/>
      <c r="AW130" s="103"/>
      <c r="AX130" s="103"/>
      <c r="AY130" s="103"/>
      <c r="AZ130" s="103"/>
      <c r="BA130" s="103"/>
      <c r="BB130" s="103"/>
      <c r="BC130" s="103"/>
      <c r="BD130" s="103"/>
      <c r="BE130" s="103"/>
      <c r="BF130" s="103"/>
      <c r="BG130" s="103"/>
      <c r="BH130" s="103"/>
      <c r="BI130" s="103"/>
      <c r="BJ130" s="103"/>
      <c r="BK130" s="103"/>
      <c r="BL130" s="103"/>
      <c r="BM130" s="103"/>
      <c r="BN130" s="103"/>
      <c r="BO130" s="103"/>
      <c r="BP130" s="103"/>
      <c r="BQ130" s="103"/>
      <c r="BR130" s="103"/>
      <c r="BS130" s="103"/>
      <c r="BT130" s="103"/>
    </row>
    <row r="131" spans="1:72" s="104" customFormat="1" ht="15.75" customHeight="1" x14ac:dyDescent="0.2">
      <c r="A131" s="97"/>
      <c r="B131" s="98"/>
      <c r="C131" s="123"/>
      <c r="D131" s="99"/>
      <c r="E131" s="99" t="s">
        <v>90</v>
      </c>
      <c r="F131" s="116" t="s">
        <v>68</v>
      </c>
      <c r="G131" s="117">
        <f>9434+1915</f>
        <v>11349</v>
      </c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  <c r="AA131" s="103"/>
      <c r="AB131" s="103"/>
      <c r="AC131" s="103"/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/>
      <c r="AN131" s="103"/>
      <c r="AO131" s="103"/>
      <c r="AP131" s="103"/>
      <c r="AQ131" s="103"/>
      <c r="AR131" s="103"/>
      <c r="AS131" s="103"/>
      <c r="AT131" s="103"/>
      <c r="AU131" s="103"/>
      <c r="AV131" s="103"/>
      <c r="AW131" s="103"/>
      <c r="AX131" s="103"/>
      <c r="AY131" s="103"/>
      <c r="AZ131" s="103"/>
      <c r="BA131" s="103"/>
      <c r="BB131" s="103"/>
      <c r="BC131" s="103"/>
      <c r="BD131" s="103"/>
      <c r="BE131" s="103"/>
      <c r="BF131" s="103"/>
      <c r="BG131" s="103"/>
      <c r="BH131" s="103"/>
      <c r="BI131" s="103"/>
      <c r="BJ131" s="103"/>
      <c r="BK131" s="103"/>
      <c r="BL131" s="103"/>
      <c r="BM131" s="103"/>
      <c r="BN131" s="103"/>
      <c r="BO131" s="103"/>
      <c r="BP131" s="103"/>
      <c r="BQ131" s="103"/>
      <c r="BR131" s="103"/>
      <c r="BS131" s="103"/>
      <c r="BT131" s="103"/>
    </row>
    <row r="132" spans="1:72" s="104" customFormat="1" ht="15.75" customHeight="1" x14ac:dyDescent="0.2">
      <c r="A132" s="97"/>
      <c r="B132" s="98"/>
      <c r="C132" s="123"/>
      <c r="D132" s="99"/>
      <c r="E132" s="99" t="s">
        <v>77</v>
      </c>
      <c r="F132" s="116" t="s">
        <v>68</v>
      </c>
      <c r="G132" s="117">
        <f>1839+436</f>
        <v>2275</v>
      </c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3"/>
      <c r="AK132" s="103"/>
      <c r="AL132" s="103"/>
      <c r="AM132" s="103"/>
      <c r="AN132" s="103"/>
      <c r="AO132" s="103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3"/>
      <c r="BG132" s="103"/>
      <c r="BH132" s="103"/>
      <c r="BI132" s="103"/>
      <c r="BJ132" s="103"/>
      <c r="BK132" s="103"/>
      <c r="BL132" s="103"/>
      <c r="BM132" s="103"/>
      <c r="BN132" s="103"/>
      <c r="BO132" s="103"/>
      <c r="BP132" s="103"/>
      <c r="BQ132" s="103"/>
      <c r="BR132" s="103"/>
      <c r="BS132" s="103"/>
      <c r="BT132" s="103"/>
    </row>
    <row r="133" spans="1:72" s="104" customFormat="1" ht="15.75" customHeight="1" x14ac:dyDescent="0.2">
      <c r="A133" s="97"/>
      <c r="B133" s="98"/>
      <c r="C133" s="123"/>
      <c r="D133" s="99"/>
      <c r="E133" s="99" t="s">
        <v>91</v>
      </c>
      <c r="F133" s="116" t="s">
        <v>68</v>
      </c>
      <c r="G133" s="117">
        <f>7648</f>
        <v>7648</v>
      </c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3"/>
      <c r="AB133" s="103"/>
      <c r="AC133" s="103"/>
      <c r="AD133" s="103"/>
      <c r="AE133" s="103"/>
      <c r="AF133" s="103"/>
      <c r="AG133" s="103"/>
      <c r="AH133" s="103"/>
      <c r="AI133" s="103"/>
      <c r="AJ133" s="103"/>
      <c r="AK133" s="103"/>
      <c r="AL133" s="103"/>
      <c r="AM133" s="103"/>
      <c r="AN133" s="103"/>
      <c r="AO133" s="103"/>
      <c r="AP133" s="103"/>
      <c r="AQ133" s="103"/>
      <c r="AR133" s="103"/>
      <c r="AS133" s="103"/>
      <c r="AT133" s="103"/>
      <c r="AU133" s="103"/>
      <c r="AV133" s="103"/>
      <c r="AW133" s="103"/>
      <c r="AX133" s="103"/>
      <c r="AY133" s="103"/>
      <c r="AZ133" s="103"/>
      <c r="BA133" s="103"/>
      <c r="BB133" s="103"/>
      <c r="BC133" s="103"/>
      <c r="BD133" s="103"/>
      <c r="BE133" s="103"/>
      <c r="BF133" s="103"/>
      <c r="BG133" s="103"/>
      <c r="BH133" s="103"/>
      <c r="BI133" s="103"/>
      <c r="BJ133" s="103"/>
      <c r="BK133" s="103"/>
      <c r="BL133" s="103"/>
      <c r="BM133" s="103"/>
      <c r="BN133" s="103"/>
      <c r="BO133" s="103"/>
      <c r="BP133" s="103"/>
      <c r="BQ133" s="103"/>
      <c r="BR133" s="103"/>
      <c r="BS133" s="103"/>
      <c r="BT133" s="103"/>
    </row>
    <row r="134" spans="1:72" s="104" customFormat="1" ht="7.5" customHeight="1" x14ac:dyDescent="0.2">
      <c r="A134" s="97"/>
      <c r="B134" s="98"/>
      <c r="C134" s="123"/>
      <c r="D134" s="99"/>
      <c r="E134" s="100"/>
      <c r="F134" s="102"/>
      <c r="G134" s="121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  <c r="BD134" s="103"/>
      <c r="BE134" s="103"/>
      <c r="BF134" s="103"/>
      <c r="BG134" s="103"/>
      <c r="BH134" s="103"/>
      <c r="BI134" s="103"/>
      <c r="BJ134" s="103"/>
      <c r="BK134" s="103"/>
      <c r="BL134" s="103"/>
      <c r="BM134" s="103"/>
      <c r="BN134" s="103"/>
      <c r="BO134" s="103"/>
      <c r="BP134" s="103"/>
      <c r="BQ134" s="103"/>
      <c r="BR134" s="103"/>
      <c r="BS134" s="103"/>
      <c r="BT134" s="103"/>
    </row>
    <row r="135" spans="1:72" s="104" customFormat="1" ht="23.25" customHeight="1" x14ac:dyDescent="0.2">
      <c r="A135" s="97"/>
      <c r="B135" s="125" t="s">
        <v>14</v>
      </c>
      <c r="C135" s="99" t="s">
        <v>88</v>
      </c>
      <c r="D135" s="99" t="s">
        <v>100</v>
      </c>
      <c r="E135" s="100" t="s">
        <v>68</v>
      </c>
      <c r="F135" s="102" t="s">
        <v>68</v>
      </c>
      <c r="G135" s="101">
        <f>SUM(G137)</f>
        <v>69929</v>
      </c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/>
      <c r="AJ135" s="103"/>
      <c r="AK135" s="103"/>
      <c r="AL135" s="103"/>
      <c r="AM135" s="103"/>
      <c r="AN135" s="103"/>
      <c r="AO135" s="103"/>
      <c r="AP135" s="103"/>
      <c r="AQ135" s="103"/>
      <c r="AR135" s="103"/>
      <c r="AS135" s="103"/>
      <c r="AT135" s="103"/>
      <c r="AU135" s="103"/>
      <c r="AV135" s="103"/>
      <c r="AW135" s="103"/>
      <c r="AX135" s="103"/>
      <c r="AY135" s="103"/>
      <c r="AZ135" s="103"/>
      <c r="BA135" s="103"/>
      <c r="BB135" s="103"/>
      <c r="BC135" s="103"/>
      <c r="BD135" s="103"/>
      <c r="BE135" s="103"/>
      <c r="BF135" s="103"/>
      <c r="BG135" s="103"/>
      <c r="BH135" s="103"/>
      <c r="BI135" s="103"/>
      <c r="BJ135" s="103"/>
      <c r="BK135" s="103"/>
      <c r="BL135" s="103"/>
      <c r="BM135" s="103"/>
      <c r="BN135" s="103"/>
      <c r="BO135" s="103"/>
      <c r="BP135" s="103"/>
      <c r="BQ135" s="103"/>
      <c r="BR135" s="103"/>
      <c r="BS135" s="103"/>
      <c r="BT135" s="103"/>
    </row>
    <row r="136" spans="1:72" s="104" customFormat="1" ht="5.25" customHeight="1" x14ac:dyDescent="0.2">
      <c r="A136" s="97"/>
      <c r="B136" s="98"/>
      <c r="C136" s="123"/>
      <c r="D136" s="99"/>
      <c r="E136" s="99"/>
      <c r="F136" s="116"/>
      <c r="G136" s="117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103"/>
      <c r="AO136" s="103"/>
      <c r="AP136" s="103"/>
      <c r="AQ136" s="103"/>
      <c r="AR136" s="103"/>
      <c r="AS136" s="103"/>
      <c r="AT136" s="103"/>
      <c r="AU136" s="103"/>
      <c r="AV136" s="103"/>
      <c r="AW136" s="103"/>
      <c r="AX136" s="103"/>
      <c r="AY136" s="103"/>
      <c r="AZ136" s="103"/>
      <c r="BA136" s="103"/>
      <c r="BB136" s="103"/>
      <c r="BC136" s="103"/>
      <c r="BD136" s="103"/>
      <c r="BE136" s="103"/>
      <c r="BF136" s="103"/>
      <c r="BG136" s="103"/>
      <c r="BH136" s="103"/>
      <c r="BI136" s="103"/>
      <c r="BJ136" s="103"/>
      <c r="BK136" s="103"/>
      <c r="BL136" s="103"/>
      <c r="BM136" s="103"/>
      <c r="BN136" s="103"/>
      <c r="BO136" s="103"/>
      <c r="BP136" s="103"/>
      <c r="BQ136" s="103"/>
      <c r="BR136" s="103"/>
      <c r="BS136" s="103"/>
      <c r="BT136" s="103"/>
    </row>
    <row r="137" spans="1:72" s="104" customFormat="1" ht="15.75" customHeight="1" x14ac:dyDescent="0.2">
      <c r="A137" s="97"/>
      <c r="B137" s="98"/>
      <c r="C137" s="123"/>
      <c r="D137" s="99"/>
      <c r="E137" s="111"/>
      <c r="F137" s="112"/>
      <c r="G137" s="113">
        <f>SUM(G138)</f>
        <v>69929</v>
      </c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3"/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3"/>
      <c r="AM137" s="103"/>
      <c r="AN137" s="103"/>
      <c r="AO137" s="103"/>
      <c r="AP137" s="103"/>
      <c r="AQ137" s="103"/>
      <c r="AR137" s="103"/>
      <c r="AS137" s="103"/>
      <c r="AT137" s="103"/>
      <c r="AU137" s="103"/>
      <c r="AV137" s="103"/>
      <c r="AW137" s="103"/>
      <c r="AX137" s="103"/>
      <c r="AY137" s="103"/>
      <c r="AZ137" s="103"/>
      <c r="BA137" s="103"/>
      <c r="BB137" s="103"/>
      <c r="BC137" s="103"/>
      <c r="BD137" s="103"/>
      <c r="BE137" s="103"/>
      <c r="BF137" s="103"/>
      <c r="BG137" s="103"/>
      <c r="BH137" s="103"/>
      <c r="BI137" s="103"/>
      <c r="BJ137" s="103"/>
      <c r="BK137" s="103"/>
      <c r="BL137" s="103"/>
      <c r="BM137" s="103"/>
      <c r="BN137" s="103"/>
      <c r="BO137" s="103"/>
      <c r="BP137" s="103"/>
      <c r="BQ137" s="103"/>
      <c r="BR137" s="103"/>
      <c r="BS137" s="103"/>
      <c r="BT137" s="103"/>
    </row>
    <row r="138" spans="1:72" s="104" customFormat="1" ht="15.75" customHeight="1" x14ac:dyDescent="0.2">
      <c r="A138" s="97"/>
      <c r="B138" s="98"/>
      <c r="C138" s="123"/>
      <c r="D138" s="99"/>
      <c r="E138" s="99" t="s">
        <v>92</v>
      </c>
      <c r="F138" s="116" t="s">
        <v>68</v>
      </c>
      <c r="G138" s="117">
        <f>7435+8963+8109+8980+8691+8980+8689+10082</f>
        <v>69929</v>
      </c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03"/>
      <c r="AI138" s="103"/>
      <c r="AJ138" s="103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3"/>
      <c r="BA138" s="103"/>
      <c r="BB138" s="103"/>
      <c r="BC138" s="103"/>
      <c r="BD138" s="103"/>
      <c r="BE138" s="103"/>
      <c r="BF138" s="103"/>
      <c r="BG138" s="103"/>
      <c r="BH138" s="103"/>
      <c r="BI138" s="103"/>
      <c r="BJ138" s="103"/>
      <c r="BK138" s="103"/>
      <c r="BL138" s="103"/>
      <c r="BM138" s="103"/>
      <c r="BN138" s="103"/>
      <c r="BO138" s="103"/>
      <c r="BP138" s="103"/>
      <c r="BQ138" s="103"/>
      <c r="BR138" s="103"/>
      <c r="BS138" s="103"/>
      <c r="BT138" s="103"/>
    </row>
    <row r="139" spans="1:72" s="104" customFormat="1" ht="6.75" customHeight="1" x14ac:dyDescent="0.2">
      <c r="A139" s="97"/>
      <c r="B139" s="98"/>
      <c r="C139" s="123"/>
      <c r="D139" s="99"/>
      <c r="E139" s="100"/>
      <c r="F139" s="102"/>
      <c r="G139" s="121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/>
      <c r="AJ139" s="103"/>
      <c r="AK139" s="103"/>
      <c r="AL139" s="103"/>
      <c r="AM139" s="103"/>
      <c r="AN139" s="103"/>
      <c r="AO139" s="103"/>
      <c r="AP139" s="103"/>
      <c r="AQ139" s="103"/>
      <c r="AR139" s="103"/>
      <c r="AS139" s="103"/>
      <c r="AT139" s="103"/>
      <c r="AU139" s="103"/>
      <c r="AV139" s="103"/>
      <c r="AW139" s="103"/>
      <c r="AX139" s="103"/>
      <c r="AY139" s="103"/>
      <c r="AZ139" s="103"/>
      <c r="BA139" s="103"/>
      <c r="BB139" s="103"/>
      <c r="BC139" s="103"/>
      <c r="BD139" s="103"/>
      <c r="BE139" s="103"/>
      <c r="BF139" s="103"/>
      <c r="BG139" s="103"/>
      <c r="BH139" s="103"/>
      <c r="BI139" s="103"/>
      <c r="BJ139" s="103"/>
      <c r="BK139" s="103"/>
      <c r="BL139" s="103"/>
      <c r="BM139" s="103"/>
      <c r="BN139" s="103"/>
      <c r="BO139" s="103"/>
      <c r="BP139" s="103"/>
      <c r="BQ139" s="103"/>
      <c r="BR139" s="103"/>
      <c r="BS139" s="103"/>
      <c r="BT139" s="103"/>
    </row>
    <row r="140" spans="1:72" s="104" customFormat="1" ht="15.75" customHeight="1" x14ac:dyDescent="0.2">
      <c r="A140" s="97"/>
      <c r="B140" s="115" t="s">
        <v>15</v>
      </c>
      <c r="C140" s="99" t="s">
        <v>88</v>
      </c>
      <c r="D140" s="99" t="s">
        <v>101</v>
      </c>
      <c r="E140" s="100" t="s">
        <v>68</v>
      </c>
      <c r="F140" s="102" t="s">
        <v>68</v>
      </c>
      <c r="G140" s="101">
        <f>SUM(G142)</f>
        <v>147217.21</v>
      </c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  <c r="BB140" s="103"/>
      <c r="BC140" s="103"/>
      <c r="BD140" s="103"/>
      <c r="BE140" s="103"/>
      <c r="BF140" s="103"/>
      <c r="BG140" s="103"/>
      <c r="BH140" s="103"/>
      <c r="BI140" s="103"/>
      <c r="BJ140" s="103"/>
      <c r="BK140" s="103"/>
      <c r="BL140" s="103"/>
      <c r="BM140" s="103"/>
      <c r="BN140" s="103"/>
      <c r="BO140" s="103"/>
      <c r="BP140" s="103"/>
      <c r="BQ140" s="103"/>
      <c r="BR140" s="103"/>
      <c r="BS140" s="103"/>
      <c r="BT140" s="103"/>
    </row>
    <row r="141" spans="1:72" s="104" customFormat="1" ht="4.5" customHeight="1" x14ac:dyDescent="0.2">
      <c r="A141" s="97"/>
      <c r="B141" s="98"/>
      <c r="C141" s="123"/>
      <c r="D141" s="99"/>
      <c r="E141" s="99"/>
      <c r="F141" s="116"/>
      <c r="G141" s="117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/>
      <c r="AL141" s="103"/>
      <c r="AM141" s="103"/>
      <c r="AN141" s="103"/>
      <c r="AO141" s="103"/>
      <c r="AP141" s="103"/>
      <c r="AQ141" s="103"/>
      <c r="AR141" s="103"/>
      <c r="AS141" s="103"/>
      <c r="AT141" s="103"/>
      <c r="AU141" s="103"/>
      <c r="AV141" s="103"/>
      <c r="AW141" s="103"/>
      <c r="AX141" s="103"/>
      <c r="AY141" s="103"/>
      <c r="AZ141" s="103"/>
      <c r="BA141" s="103"/>
      <c r="BB141" s="103"/>
      <c r="BC141" s="103"/>
      <c r="BD141" s="103"/>
      <c r="BE141" s="103"/>
      <c r="BF141" s="103"/>
      <c r="BG141" s="103"/>
      <c r="BH141" s="103"/>
      <c r="BI141" s="103"/>
      <c r="BJ141" s="103"/>
      <c r="BK141" s="103"/>
      <c r="BL141" s="103"/>
      <c r="BM141" s="103"/>
      <c r="BN141" s="103"/>
      <c r="BO141" s="103"/>
      <c r="BP141" s="103"/>
      <c r="BQ141" s="103"/>
      <c r="BR141" s="103"/>
      <c r="BS141" s="103"/>
      <c r="BT141" s="103"/>
    </row>
    <row r="142" spans="1:72" s="104" customFormat="1" ht="15.75" customHeight="1" x14ac:dyDescent="0.2">
      <c r="A142" s="97"/>
      <c r="B142" s="98"/>
      <c r="C142" s="123"/>
      <c r="D142" s="99"/>
      <c r="E142" s="111"/>
      <c r="F142" s="112"/>
      <c r="G142" s="113">
        <f>SUM(G143:G147)</f>
        <v>147217.21</v>
      </c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3"/>
      <c r="AC142" s="103"/>
      <c r="AD142" s="103"/>
      <c r="AE142" s="103"/>
      <c r="AF142" s="103"/>
      <c r="AG142" s="103"/>
      <c r="AH142" s="103"/>
      <c r="AI142" s="103"/>
      <c r="AJ142" s="103"/>
      <c r="AK142" s="103"/>
      <c r="AL142" s="103"/>
      <c r="AM142" s="103"/>
      <c r="AN142" s="103"/>
      <c r="AO142" s="103"/>
      <c r="AP142" s="103"/>
      <c r="AQ142" s="103"/>
      <c r="AR142" s="103"/>
      <c r="AS142" s="103"/>
      <c r="AT142" s="103"/>
      <c r="AU142" s="103"/>
      <c r="AV142" s="103"/>
      <c r="AW142" s="103"/>
      <c r="AX142" s="103"/>
      <c r="AY142" s="103"/>
      <c r="AZ142" s="103"/>
      <c r="BA142" s="103"/>
      <c r="BB142" s="103"/>
      <c r="BC142" s="103"/>
      <c r="BD142" s="103"/>
      <c r="BE142" s="103"/>
      <c r="BF142" s="103"/>
      <c r="BG142" s="103"/>
      <c r="BH142" s="103"/>
      <c r="BI142" s="103"/>
      <c r="BJ142" s="103"/>
      <c r="BK142" s="103"/>
      <c r="BL142" s="103"/>
      <c r="BM142" s="103"/>
      <c r="BN142" s="103"/>
      <c r="BO142" s="103"/>
      <c r="BP142" s="103"/>
      <c r="BQ142" s="103"/>
      <c r="BR142" s="103"/>
      <c r="BS142" s="103"/>
      <c r="BT142" s="103"/>
    </row>
    <row r="143" spans="1:72" s="104" customFormat="1" ht="15.75" customHeight="1" x14ac:dyDescent="0.2">
      <c r="A143" s="97"/>
      <c r="B143" s="98"/>
      <c r="C143" s="123"/>
      <c r="D143" s="99"/>
      <c r="E143" s="99" t="s">
        <v>83</v>
      </c>
      <c r="F143" s="116" t="s">
        <v>68</v>
      </c>
      <c r="G143" s="117">
        <f>13256+4811+25122.21+13127+14536+14070+5636+15055+12874+12880</f>
        <v>131367.21</v>
      </c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  <c r="AA143" s="103"/>
      <c r="AB143" s="103"/>
      <c r="AC143" s="103"/>
      <c r="AD143" s="103"/>
      <c r="AE143" s="103"/>
      <c r="AF143" s="103"/>
      <c r="AG143" s="103"/>
      <c r="AH143" s="103"/>
      <c r="AI143" s="103"/>
      <c r="AJ143" s="103"/>
      <c r="AK143" s="103"/>
      <c r="AL143" s="103"/>
      <c r="AM143" s="103"/>
      <c r="AN143" s="103"/>
      <c r="AO143" s="103"/>
      <c r="AP143" s="103"/>
      <c r="AQ143" s="103"/>
      <c r="AR143" s="103"/>
      <c r="AS143" s="103"/>
      <c r="AT143" s="103"/>
      <c r="AU143" s="103"/>
      <c r="AV143" s="103"/>
      <c r="AW143" s="103"/>
      <c r="AX143" s="103"/>
      <c r="AY143" s="103"/>
      <c r="AZ143" s="103"/>
      <c r="BA143" s="103"/>
      <c r="BB143" s="103"/>
      <c r="BC143" s="103"/>
      <c r="BD143" s="103"/>
      <c r="BE143" s="103"/>
      <c r="BF143" s="103"/>
      <c r="BG143" s="103"/>
      <c r="BH143" s="103"/>
      <c r="BI143" s="103"/>
      <c r="BJ143" s="103"/>
      <c r="BK143" s="103"/>
      <c r="BL143" s="103"/>
      <c r="BM143" s="103"/>
      <c r="BN143" s="103"/>
      <c r="BO143" s="103"/>
      <c r="BP143" s="103"/>
      <c r="BQ143" s="103"/>
      <c r="BR143" s="103"/>
      <c r="BS143" s="103"/>
      <c r="BT143" s="103"/>
    </row>
    <row r="144" spans="1:72" s="104" customFormat="1" ht="15.75" customHeight="1" x14ac:dyDescent="0.2">
      <c r="A144" s="97"/>
      <c r="B144" s="98"/>
      <c r="C144" s="123"/>
      <c r="D144" s="99"/>
      <c r="E144" s="99" t="s">
        <v>84</v>
      </c>
      <c r="F144" s="116" t="s">
        <v>68</v>
      </c>
      <c r="G144" s="117">
        <f>400</f>
        <v>400</v>
      </c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  <c r="BH144" s="103"/>
      <c r="BI144" s="103"/>
      <c r="BJ144" s="103"/>
      <c r="BK144" s="103"/>
      <c r="BL144" s="103"/>
      <c r="BM144" s="103"/>
      <c r="BN144" s="103"/>
      <c r="BO144" s="103"/>
      <c r="BP144" s="103"/>
      <c r="BQ144" s="103"/>
      <c r="BR144" s="103"/>
      <c r="BS144" s="103"/>
      <c r="BT144" s="103"/>
    </row>
    <row r="145" spans="1:72" s="104" customFormat="1" ht="15.75" customHeight="1" x14ac:dyDescent="0.2">
      <c r="A145" s="97"/>
      <c r="B145" s="98"/>
      <c r="C145" s="123"/>
      <c r="D145" s="99"/>
      <c r="E145" s="99" t="s">
        <v>90</v>
      </c>
      <c r="F145" s="116" t="s">
        <v>68</v>
      </c>
      <c r="G145" s="117">
        <f>8100-1490</f>
        <v>6610</v>
      </c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  <c r="AA145" s="103"/>
      <c r="AB145" s="103"/>
      <c r="AC145" s="103"/>
      <c r="AD145" s="103"/>
      <c r="AE145" s="103"/>
      <c r="AF145" s="103"/>
      <c r="AG145" s="103"/>
      <c r="AH145" s="103"/>
      <c r="AI145" s="103"/>
      <c r="AJ145" s="103"/>
      <c r="AK145" s="103"/>
      <c r="AL145" s="103"/>
      <c r="AM145" s="103"/>
      <c r="AN145" s="103"/>
      <c r="AO145" s="103"/>
      <c r="AP145" s="103"/>
      <c r="AQ145" s="103"/>
      <c r="AR145" s="103"/>
      <c r="AS145" s="103"/>
      <c r="AT145" s="103"/>
      <c r="AU145" s="103"/>
      <c r="AV145" s="103"/>
      <c r="AW145" s="103"/>
      <c r="AX145" s="103"/>
      <c r="AY145" s="103"/>
      <c r="AZ145" s="103"/>
      <c r="BA145" s="103"/>
      <c r="BB145" s="103"/>
      <c r="BC145" s="103"/>
      <c r="BD145" s="103"/>
      <c r="BE145" s="103"/>
      <c r="BF145" s="103"/>
      <c r="BG145" s="103"/>
      <c r="BH145" s="103"/>
      <c r="BI145" s="103"/>
      <c r="BJ145" s="103"/>
      <c r="BK145" s="103"/>
      <c r="BL145" s="103"/>
      <c r="BM145" s="103"/>
      <c r="BN145" s="103"/>
      <c r="BO145" s="103"/>
      <c r="BP145" s="103"/>
      <c r="BQ145" s="103"/>
      <c r="BR145" s="103"/>
      <c r="BS145" s="103"/>
      <c r="BT145" s="103"/>
    </row>
    <row r="146" spans="1:72" s="104" customFormat="1" ht="15.75" customHeight="1" x14ac:dyDescent="0.2">
      <c r="A146" s="97"/>
      <c r="B146" s="98"/>
      <c r="C146" s="123"/>
      <c r="D146" s="99"/>
      <c r="E146" s="99" t="s">
        <v>77</v>
      </c>
      <c r="F146" s="116" t="s">
        <v>68</v>
      </c>
      <c r="G146" s="117">
        <f>1600-260</f>
        <v>1340</v>
      </c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3"/>
      <c r="AV146" s="103"/>
      <c r="AW146" s="103"/>
      <c r="AX146" s="103"/>
      <c r="AY146" s="103"/>
      <c r="AZ146" s="103"/>
      <c r="BA146" s="103"/>
      <c r="BB146" s="103"/>
      <c r="BC146" s="103"/>
      <c r="BD146" s="103"/>
      <c r="BE146" s="103"/>
      <c r="BF146" s="103"/>
      <c r="BG146" s="103"/>
      <c r="BH146" s="103"/>
      <c r="BI146" s="103"/>
      <c r="BJ146" s="103"/>
      <c r="BK146" s="103"/>
      <c r="BL146" s="103"/>
      <c r="BM146" s="103"/>
      <c r="BN146" s="103"/>
      <c r="BO146" s="103"/>
      <c r="BP146" s="103"/>
      <c r="BQ146" s="103"/>
      <c r="BR146" s="103"/>
      <c r="BS146" s="103"/>
      <c r="BT146" s="103"/>
    </row>
    <row r="147" spans="1:72" s="104" customFormat="1" ht="15.75" customHeight="1" x14ac:dyDescent="0.2">
      <c r="A147" s="97"/>
      <c r="B147" s="98"/>
      <c r="C147" s="123"/>
      <c r="D147" s="99"/>
      <c r="E147" s="99" t="s">
        <v>91</v>
      </c>
      <c r="F147" s="116" t="s">
        <v>68</v>
      </c>
      <c r="G147" s="117">
        <f>7500</f>
        <v>7500</v>
      </c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  <c r="AA147" s="103"/>
      <c r="AB147" s="103"/>
      <c r="AC147" s="103"/>
      <c r="AD147" s="103"/>
      <c r="AE147" s="103"/>
      <c r="AF147" s="103"/>
      <c r="AG147" s="103"/>
      <c r="AH147" s="103"/>
      <c r="AI147" s="103"/>
      <c r="AJ147" s="103"/>
      <c r="AK147" s="103"/>
      <c r="AL147" s="103"/>
      <c r="AM147" s="103"/>
      <c r="AN147" s="103"/>
      <c r="AO147" s="103"/>
      <c r="AP147" s="103"/>
      <c r="AQ147" s="103"/>
      <c r="AR147" s="103"/>
      <c r="AS147" s="103"/>
      <c r="AT147" s="103"/>
      <c r="AU147" s="103"/>
      <c r="AV147" s="103"/>
      <c r="AW147" s="103"/>
      <c r="AX147" s="103"/>
      <c r="AY147" s="103"/>
      <c r="AZ147" s="103"/>
      <c r="BA147" s="103"/>
      <c r="BB147" s="103"/>
      <c r="BC147" s="103"/>
      <c r="BD147" s="103"/>
      <c r="BE147" s="103"/>
      <c r="BF147" s="103"/>
      <c r="BG147" s="103"/>
      <c r="BH147" s="103"/>
      <c r="BI147" s="103"/>
      <c r="BJ147" s="103"/>
      <c r="BK147" s="103"/>
      <c r="BL147" s="103"/>
      <c r="BM147" s="103"/>
      <c r="BN147" s="103"/>
      <c r="BO147" s="103"/>
      <c r="BP147" s="103"/>
      <c r="BQ147" s="103"/>
      <c r="BR147" s="103"/>
      <c r="BS147" s="103"/>
      <c r="BT147" s="103"/>
    </row>
    <row r="148" spans="1:72" s="104" customFormat="1" ht="7.5" customHeight="1" x14ac:dyDescent="0.2">
      <c r="A148" s="97"/>
      <c r="B148" s="98"/>
      <c r="C148" s="123"/>
      <c r="D148" s="99"/>
      <c r="E148" s="100"/>
      <c r="F148" s="102"/>
      <c r="G148" s="121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  <c r="AA148" s="103"/>
      <c r="AB148" s="103"/>
      <c r="AC148" s="103"/>
      <c r="AD148" s="103"/>
      <c r="AE148" s="103"/>
      <c r="AF148" s="103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  <c r="BH148" s="103"/>
      <c r="BI148" s="103"/>
      <c r="BJ148" s="103"/>
      <c r="BK148" s="103"/>
      <c r="BL148" s="103"/>
      <c r="BM148" s="103"/>
      <c r="BN148" s="103"/>
      <c r="BO148" s="103"/>
      <c r="BP148" s="103"/>
      <c r="BQ148" s="103"/>
      <c r="BR148" s="103"/>
      <c r="BS148" s="103"/>
      <c r="BT148" s="103"/>
    </row>
    <row r="149" spans="1:72" s="104" customFormat="1" ht="15.75" customHeight="1" x14ac:dyDescent="0.2">
      <c r="A149" s="97"/>
      <c r="B149" s="115" t="s">
        <v>15</v>
      </c>
      <c r="C149" s="99" t="s">
        <v>88</v>
      </c>
      <c r="D149" s="99" t="s">
        <v>102</v>
      </c>
      <c r="E149" s="100" t="s">
        <v>68</v>
      </c>
      <c r="F149" s="102" t="s">
        <v>68</v>
      </c>
      <c r="G149" s="101">
        <f>SUM(G151)</f>
        <v>32929</v>
      </c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103"/>
      <c r="AO149" s="103"/>
      <c r="AP149" s="103"/>
      <c r="AQ149" s="103"/>
      <c r="AR149" s="103"/>
      <c r="AS149" s="103"/>
      <c r="AT149" s="103"/>
      <c r="AU149" s="103"/>
      <c r="AV149" s="103"/>
      <c r="AW149" s="103"/>
      <c r="AX149" s="103"/>
      <c r="AY149" s="103"/>
      <c r="AZ149" s="103"/>
      <c r="BA149" s="103"/>
      <c r="BB149" s="103"/>
      <c r="BC149" s="103"/>
      <c r="BD149" s="103"/>
      <c r="BE149" s="103"/>
      <c r="BF149" s="103"/>
      <c r="BG149" s="103"/>
      <c r="BH149" s="103"/>
      <c r="BI149" s="103"/>
      <c r="BJ149" s="103"/>
      <c r="BK149" s="103"/>
      <c r="BL149" s="103"/>
      <c r="BM149" s="103"/>
      <c r="BN149" s="103"/>
      <c r="BO149" s="103"/>
      <c r="BP149" s="103"/>
      <c r="BQ149" s="103"/>
      <c r="BR149" s="103"/>
      <c r="BS149" s="103"/>
      <c r="BT149" s="103"/>
    </row>
    <row r="150" spans="1:72" s="104" customFormat="1" ht="5.25" customHeight="1" x14ac:dyDescent="0.2">
      <c r="A150" s="97"/>
      <c r="B150" s="98"/>
      <c r="C150" s="123"/>
      <c r="D150" s="99"/>
      <c r="E150" s="99"/>
      <c r="F150" s="116"/>
      <c r="G150" s="117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3"/>
      <c r="AU150" s="103"/>
      <c r="AV150" s="103"/>
      <c r="AW150" s="103"/>
      <c r="AX150" s="103"/>
      <c r="AY150" s="103"/>
      <c r="AZ150" s="103"/>
      <c r="BA150" s="103"/>
      <c r="BB150" s="103"/>
      <c r="BC150" s="103"/>
      <c r="BD150" s="103"/>
      <c r="BE150" s="103"/>
      <c r="BF150" s="103"/>
      <c r="BG150" s="103"/>
      <c r="BH150" s="103"/>
      <c r="BI150" s="103"/>
      <c r="BJ150" s="103"/>
      <c r="BK150" s="103"/>
      <c r="BL150" s="103"/>
      <c r="BM150" s="103"/>
      <c r="BN150" s="103"/>
      <c r="BO150" s="103"/>
      <c r="BP150" s="103"/>
      <c r="BQ150" s="103"/>
      <c r="BR150" s="103"/>
      <c r="BS150" s="103"/>
      <c r="BT150" s="103"/>
    </row>
    <row r="151" spans="1:72" s="104" customFormat="1" ht="15.75" customHeight="1" x14ac:dyDescent="0.2">
      <c r="A151" s="97"/>
      <c r="B151" s="98"/>
      <c r="C151" s="123"/>
      <c r="D151" s="99"/>
      <c r="E151" s="111"/>
      <c r="F151" s="112"/>
      <c r="G151" s="113">
        <f>SUM(G152:G154)</f>
        <v>32929</v>
      </c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103"/>
      <c r="AO151" s="103"/>
      <c r="AP151" s="103"/>
      <c r="AQ151" s="103"/>
      <c r="AR151" s="103"/>
      <c r="AS151" s="103"/>
      <c r="AT151" s="103"/>
      <c r="AU151" s="103"/>
      <c r="AV151" s="103"/>
      <c r="AW151" s="103"/>
      <c r="AX151" s="103"/>
      <c r="AY151" s="103"/>
      <c r="AZ151" s="103"/>
      <c r="BA151" s="103"/>
      <c r="BB151" s="103"/>
      <c r="BC151" s="103"/>
      <c r="BD151" s="103"/>
      <c r="BE151" s="103"/>
      <c r="BF151" s="103"/>
      <c r="BG151" s="103"/>
      <c r="BH151" s="103"/>
      <c r="BI151" s="103"/>
      <c r="BJ151" s="103"/>
      <c r="BK151" s="103"/>
      <c r="BL151" s="103"/>
      <c r="BM151" s="103"/>
      <c r="BN151" s="103"/>
      <c r="BO151" s="103"/>
      <c r="BP151" s="103"/>
      <c r="BQ151" s="103"/>
      <c r="BR151" s="103"/>
      <c r="BS151" s="103"/>
      <c r="BT151" s="103"/>
    </row>
    <row r="152" spans="1:72" s="104" customFormat="1" ht="15.75" customHeight="1" x14ac:dyDescent="0.2">
      <c r="A152" s="97"/>
      <c r="B152" s="98"/>
      <c r="C152" s="123"/>
      <c r="D152" s="99"/>
      <c r="E152" s="99" t="s">
        <v>83</v>
      </c>
      <c r="F152" s="116" t="s">
        <v>68</v>
      </c>
      <c r="G152" s="117">
        <f>3481+3708+3352+3711+3592+3711+3469+2452+2453</f>
        <v>29929</v>
      </c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103"/>
      <c r="BK152" s="103"/>
      <c r="BL152" s="103"/>
      <c r="BM152" s="103"/>
      <c r="BN152" s="103"/>
      <c r="BO152" s="103"/>
      <c r="BP152" s="103"/>
      <c r="BQ152" s="103"/>
      <c r="BR152" s="103"/>
      <c r="BS152" s="103"/>
      <c r="BT152" s="103"/>
    </row>
    <row r="153" spans="1:72" s="104" customFormat="1" ht="15.75" customHeight="1" x14ac:dyDescent="0.2">
      <c r="A153" s="97"/>
      <c r="B153" s="98"/>
      <c r="C153" s="123"/>
      <c r="D153" s="99"/>
      <c r="E153" s="99" t="s">
        <v>84</v>
      </c>
      <c r="F153" s="116" t="s">
        <v>68</v>
      </c>
      <c r="G153" s="117">
        <v>400</v>
      </c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  <c r="AT153" s="103"/>
      <c r="AU153" s="103"/>
      <c r="AV153" s="103"/>
      <c r="AW153" s="103"/>
      <c r="AX153" s="103"/>
      <c r="AY153" s="103"/>
      <c r="AZ153" s="103"/>
      <c r="BA153" s="103"/>
      <c r="BB153" s="103"/>
      <c r="BC153" s="103"/>
      <c r="BD153" s="103"/>
      <c r="BE153" s="103"/>
      <c r="BF153" s="103"/>
      <c r="BG153" s="103"/>
      <c r="BH153" s="103"/>
      <c r="BI153" s="103"/>
      <c r="BJ153" s="103"/>
      <c r="BK153" s="103"/>
      <c r="BL153" s="103"/>
      <c r="BM153" s="103"/>
      <c r="BN153" s="103"/>
      <c r="BO153" s="103"/>
      <c r="BP153" s="103"/>
      <c r="BQ153" s="103"/>
      <c r="BR153" s="103"/>
      <c r="BS153" s="103"/>
      <c r="BT153" s="103"/>
    </row>
    <row r="154" spans="1:72" s="104" customFormat="1" ht="15.75" customHeight="1" x14ac:dyDescent="0.2">
      <c r="A154" s="97"/>
      <c r="B154" s="98"/>
      <c r="C154" s="123"/>
      <c r="D154" s="99"/>
      <c r="E154" s="99" t="s">
        <v>91</v>
      </c>
      <c r="F154" s="116" t="s">
        <v>68</v>
      </c>
      <c r="G154" s="117">
        <v>2600</v>
      </c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3"/>
      <c r="AU154" s="103"/>
      <c r="AV154" s="103"/>
      <c r="AW154" s="103"/>
      <c r="AX154" s="103"/>
      <c r="AY154" s="103"/>
      <c r="AZ154" s="103"/>
      <c r="BA154" s="103"/>
      <c r="BB154" s="103"/>
      <c r="BC154" s="103"/>
      <c r="BD154" s="103"/>
      <c r="BE154" s="103"/>
      <c r="BF154" s="103"/>
      <c r="BG154" s="103"/>
      <c r="BH154" s="103"/>
      <c r="BI154" s="103"/>
      <c r="BJ154" s="103"/>
      <c r="BK154" s="103"/>
      <c r="BL154" s="103"/>
      <c r="BM154" s="103"/>
      <c r="BN154" s="103"/>
      <c r="BO154" s="103"/>
      <c r="BP154" s="103"/>
      <c r="BQ154" s="103"/>
      <c r="BR154" s="103"/>
      <c r="BS154" s="103"/>
      <c r="BT154" s="103"/>
    </row>
    <row r="155" spans="1:72" s="104" customFormat="1" ht="4.5" customHeight="1" x14ac:dyDescent="0.2">
      <c r="A155" s="118"/>
      <c r="B155" s="119"/>
      <c r="C155" s="120"/>
      <c r="D155" s="100"/>
      <c r="E155" s="100"/>
      <c r="F155" s="102"/>
      <c r="G155" s="121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/>
      <c r="AR155" s="103"/>
      <c r="AS155" s="103"/>
      <c r="AT155" s="103"/>
      <c r="AU155" s="103"/>
      <c r="AV155" s="103"/>
      <c r="AW155" s="103"/>
      <c r="AX155" s="103"/>
      <c r="AY155" s="103"/>
      <c r="AZ155" s="103"/>
      <c r="BA155" s="103"/>
      <c r="BB155" s="103"/>
      <c r="BC155" s="103"/>
      <c r="BD155" s="103"/>
      <c r="BE155" s="103"/>
      <c r="BF155" s="103"/>
      <c r="BG155" s="103"/>
      <c r="BH155" s="103"/>
      <c r="BI155" s="103"/>
      <c r="BJ155" s="103"/>
      <c r="BK155" s="103"/>
      <c r="BL155" s="103"/>
      <c r="BM155" s="103"/>
      <c r="BN155" s="103"/>
      <c r="BO155" s="103"/>
      <c r="BP155" s="103"/>
      <c r="BQ155" s="103"/>
      <c r="BR155" s="103"/>
      <c r="BS155" s="103"/>
      <c r="BT155" s="103"/>
    </row>
    <row r="156" spans="1:72" s="104" customFormat="1" ht="15.75" customHeight="1" x14ac:dyDescent="0.2">
      <c r="A156" s="97"/>
      <c r="B156" s="115" t="s">
        <v>15</v>
      </c>
      <c r="C156" s="99" t="s">
        <v>103</v>
      </c>
      <c r="D156" s="99" t="s">
        <v>104</v>
      </c>
      <c r="E156" s="100" t="s">
        <v>68</v>
      </c>
      <c r="F156" s="102" t="s">
        <v>68</v>
      </c>
      <c r="G156" s="101">
        <f>SUM(G158)</f>
        <v>66239.7</v>
      </c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103"/>
      <c r="BK156" s="103"/>
      <c r="BL156" s="103"/>
      <c r="BM156" s="103"/>
      <c r="BN156" s="103"/>
      <c r="BO156" s="103"/>
      <c r="BP156" s="103"/>
      <c r="BQ156" s="103"/>
      <c r="BR156" s="103"/>
      <c r="BS156" s="103"/>
      <c r="BT156" s="103"/>
    </row>
    <row r="157" spans="1:72" s="104" customFormat="1" ht="7.5" customHeight="1" x14ac:dyDescent="0.2">
      <c r="A157" s="97"/>
      <c r="B157" s="98"/>
      <c r="C157" s="123"/>
      <c r="D157" s="99"/>
      <c r="E157" s="99"/>
      <c r="F157" s="116"/>
      <c r="G157" s="117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/>
      <c r="AJ157" s="103"/>
      <c r="AK157" s="103"/>
      <c r="AL157" s="103"/>
      <c r="AM157" s="103"/>
      <c r="AN157" s="103"/>
      <c r="AO157" s="103"/>
      <c r="AP157" s="103"/>
      <c r="AQ157" s="103"/>
      <c r="AR157" s="103"/>
      <c r="AS157" s="103"/>
      <c r="AT157" s="103"/>
      <c r="AU157" s="103"/>
      <c r="AV157" s="103"/>
      <c r="AW157" s="103"/>
      <c r="AX157" s="103"/>
      <c r="AY157" s="103"/>
      <c r="AZ157" s="103"/>
      <c r="BA157" s="103"/>
      <c r="BB157" s="103"/>
      <c r="BC157" s="103"/>
      <c r="BD157" s="103"/>
      <c r="BE157" s="103"/>
      <c r="BF157" s="103"/>
      <c r="BG157" s="103"/>
      <c r="BH157" s="103"/>
      <c r="BI157" s="103"/>
      <c r="BJ157" s="103"/>
      <c r="BK157" s="103"/>
      <c r="BL157" s="103"/>
      <c r="BM157" s="103"/>
      <c r="BN157" s="103"/>
      <c r="BO157" s="103"/>
      <c r="BP157" s="103"/>
      <c r="BQ157" s="103"/>
      <c r="BR157" s="103"/>
      <c r="BS157" s="103"/>
      <c r="BT157" s="103"/>
    </row>
    <row r="158" spans="1:72" s="104" customFormat="1" ht="15.75" customHeight="1" x14ac:dyDescent="0.2">
      <c r="A158" s="97"/>
      <c r="B158" s="98"/>
      <c r="C158" s="123"/>
      <c r="D158" s="99"/>
      <c r="E158" s="111"/>
      <c r="F158" s="112"/>
      <c r="G158" s="113">
        <f>SUM(G159:G161)</f>
        <v>66239.7</v>
      </c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3"/>
      <c r="AM158" s="103"/>
      <c r="AN158" s="103"/>
      <c r="AO158" s="103"/>
      <c r="AP158" s="103"/>
      <c r="AQ158" s="103"/>
      <c r="AR158" s="103"/>
      <c r="AS158" s="103"/>
      <c r="AT158" s="103"/>
      <c r="AU158" s="103"/>
      <c r="AV158" s="103"/>
      <c r="AW158" s="103"/>
      <c r="AX158" s="103"/>
      <c r="AY158" s="103"/>
      <c r="AZ158" s="103"/>
      <c r="BA158" s="103"/>
      <c r="BB158" s="103"/>
      <c r="BC158" s="103"/>
      <c r="BD158" s="103"/>
      <c r="BE158" s="103"/>
      <c r="BF158" s="103"/>
      <c r="BG158" s="103"/>
      <c r="BH158" s="103"/>
      <c r="BI158" s="103"/>
      <c r="BJ158" s="103"/>
      <c r="BK158" s="103"/>
      <c r="BL158" s="103"/>
      <c r="BM158" s="103"/>
      <c r="BN158" s="103"/>
      <c r="BO158" s="103"/>
      <c r="BP158" s="103"/>
      <c r="BQ158" s="103"/>
      <c r="BR158" s="103"/>
      <c r="BS158" s="103"/>
      <c r="BT158" s="103"/>
    </row>
    <row r="159" spans="1:72" s="104" customFormat="1" ht="15.75" customHeight="1" x14ac:dyDescent="0.2">
      <c r="A159" s="97"/>
      <c r="B159" s="98"/>
      <c r="C159" s="123"/>
      <c r="D159" s="99"/>
      <c r="E159" s="99" t="s">
        <v>83</v>
      </c>
      <c r="F159" s="116" t="s">
        <v>68</v>
      </c>
      <c r="G159" s="117">
        <f>5888+6308+9364.7+7407+7608+8547+3822</f>
        <v>48944.7</v>
      </c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03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/>
      <c r="AJ159" s="103"/>
      <c r="AK159" s="103"/>
      <c r="AL159" s="103"/>
      <c r="AM159" s="103"/>
      <c r="AN159" s="103"/>
      <c r="AO159" s="103"/>
      <c r="AP159" s="103"/>
      <c r="AQ159" s="103"/>
      <c r="AR159" s="103"/>
      <c r="AS159" s="103"/>
      <c r="AT159" s="103"/>
      <c r="AU159" s="103"/>
      <c r="AV159" s="103"/>
      <c r="AW159" s="103"/>
      <c r="AX159" s="103"/>
      <c r="AY159" s="103"/>
      <c r="AZ159" s="103"/>
      <c r="BA159" s="103"/>
      <c r="BB159" s="103"/>
      <c r="BC159" s="103"/>
      <c r="BD159" s="103"/>
      <c r="BE159" s="103"/>
      <c r="BF159" s="103"/>
      <c r="BG159" s="103"/>
      <c r="BH159" s="103"/>
      <c r="BI159" s="103"/>
      <c r="BJ159" s="103"/>
      <c r="BK159" s="103"/>
      <c r="BL159" s="103"/>
      <c r="BM159" s="103"/>
      <c r="BN159" s="103"/>
      <c r="BO159" s="103"/>
      <c r="BP159" s="103"/>
      <c r="BQ159" s="103"/>
      <c r="BR159" s="103"/>
      <c r="BS159" s="103"/>
      <c r="BT159" s="103"/>
    </row>
    <row r="160" spans="1:72" s="104" customFormat="1" ht="15.75" customHeight="1" x14ac:dyDescent="0.2">
      <c r="A160" s="97"/>
      <c r="B160" s="98"/>
      <c r="C160" s="123"/>
      <c r="D160" s="99"/>
      <c r="E160" s="99" t="s">
        <v>84</v>
      </c>
      <c r="F160" s="116" t="s">
        <v>68</v>
      </c>
      <c r="G160" s="117">
        <f>2566</f>
        <v>2566</v>
      </c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03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  <c r="AT160" s="103"/>
      <c r="AU160" s="103"/>
      <c r="AV160" s="103"/>
      <c r="AW160" s="103"/>
      <c r="AX160" s="103"/>
      <c r="AY160" s="103"/>
      <c r="AZ160" s="103"/>
      <c r="BA160" s="103"/>
      <c r="BB160" s="103"/>
      <c r="BC160" s="103"/>
      <c r="BD160" s="103"/>
      <c r="BE160" s="103"/>
      <c r="BF160" s="103"/>
      <c r="BG160" s="103"/>
      <c r="BH160" s="103"/>
      <c r="BI160" s="103"/>
      <c r="BJ160" s="103"/>
      <c r="BK160" s="103"/>
      <c r="BL160" s="103"/>
      <c r="BM160" s="103"/>
      <c r="BN160" s="103"/>
      <c r="BO160" s="103"/>
      <c r="BP160" s="103"/>
      <c r="BQ160" s="103"/>
      <c r="BR160" s="103"/>
      <c r="BS160" s="103"/>
      <c r="BT160" s="103"/>
    </row>
    <row r="161" spans="1:72" s="104" customFormat="1" ht="15.75" customHeight="1" x14ac:dyDescent="0.2">
      <c r="A161" s="97"/>
      <c r="B161" s="98"/>
      <c r="C161" s="123"/>
      <c r="D161" s="99"/>
      <c r="E161" s="99" t="s">
        <v>91</v>
      </c>
      <c r="F161" s="116" t="s">
        <v>68</v>
      </c>
      <c r="G161" s="117">
        <f>14729</f>
        <v>14729</v>
      </c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  <c r="AA161" s="103"/>
      <c r="AB161" s="103"/>
      <c r="AC161" s="103"/>
      <c r="AD161" s="103"/>
      <c r="AE161" s="103"/>
      <c r="AF161" s="103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3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3"/>
      <c r="BF161" s="103"/>
      <c r="BG161" s="103"/>
      <c r="BH161" s="103"/>
      <c r="BI161" s="103"/>
      <c r="BJ161" s="103"/>
      <c r="BK161" s="103"/>
      <c r="BL161" s="103"/>
      <c r="BM161" s="103"/>
      <c r="BN161" s="103"/>
      <c r="BO161" s="103"/>
      <c r="BP161" s="103"/>
      <c r="BQ161" s="103"/>
      <c r="BR161" s="103"/>
      <c r="BS161" s="103"/>
      <c r="BT161" s="103"/>
    </row>
    <row r="162" spans="1:72" s="104" customFormat="1" ht="6.75" customHeight="1" x14ac:dyDescent="0.2">
      <c r="A162" s="118"/>
      <c r="B162" s="119"/>
      <c r="C162" s="120"/>
      <c r="D162" s="100"/>
      <c r="E162" s="100"/>
      <c r="F162" s="102"/>
      <c r="G162" s="121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103"/>
      <c r="AO162" s="103"/>
      <c r="AP162" s="103"/>
      <c r="AQ162" s="103"/>
      <c r="AR162" s="103"/>
      <c r="AS162" s="103"/>
      <c r="AT162" s="103"/>
      <c r="AU162" s="103"/>
      <c r="AV162" s="103"/>
      <c r="AW162" s="103"/>
      <c r="AX162" s="103"/>
      <c r="AY162" s="103"/>
      <c r="AZ162" s="103"/>
      <c r="BA162" s="103"/>
      <c r="BB162" s="103"/>
      <c r="BC162" s="103"/>
      <c r="BD162" s="103"/>
      <c r="BE162" s="103"/>
      <c r="BF162" s="103"/>
      <c r="BG162" s="103"/>
      <c r="BH162" s="103"/>
      <c r="BI162" s="103"/>
      <c r="BJ162" s="103"/>
      <c r="BK162" s="103"/>
      <c r="BL162" s="103"/>
      <c r="BM162" s="103"/>
      <c r="BN162" s="103"/>
      <c r="BO162" s="103"/>
      <c r="BP162" s="103"/>
      <c r="BQ162" s="103"/>
      <c r="BR162" s="103"/>
      <c r="BS162" s="103"/>
      <c r="BT162" s="103"/>
    </row>
    <row r="163" spans="1:72" s="104" customFormat="1" ht="15.75" customHeight="1" x14ac:dyDescent="0.2">
      <c r="A163" s="97"/>
      <c r="B163" s="98"/>
      <c r="C163" s="99"/>
      <c r="D163" s="99"/>
      <c r="E163" s="100" t="s">
        <v>42</v>
      </c>
      <c r="F163" s="101">
        <f>270+270+270+270</f>
        <v>1080</v>
      </c>
      <c r="G163" s="102" t="s">
        <v>68</v>
      </c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03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03"/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103"/>
      <c r="AZ163" s="103"/>
      <c r="BA163" s="103"/>
      <c r="BB163" s="103"/>
      <c r="BC163" s="103"/>
      <c r="BD163" s="103"/>
      <c r="BE163" s="103"/>
      <c r="BF163" s="103"/>
      <c r="BG163" s="103"/>
      <c r="BH163" s="103"/>
      <c r="BI163" s="103"/>
      <c r="BJ163" s="103"/>
      <c r="BK163" s="103"/>
      <c r="BL163" s="103"/>
      <c r="BM163" s="103"/>
      <c r="BN163" s="103"/>
      <c r="BO163" s="103"/>
      <c r="BP163" s="103"/>
      <c r="BQ163" s="103"/>
      <c r="BR163" s="103"/>
      <c r="BS163" s="103"/>
      <c r="BT163" s="103"/>
    </row>
    <row r="164" spans="1:72" s="104" customFormat="1" ht="48" customHeight="1" x14ac:dyDescent="0.2">
      <c r="A164" s="105" t="s">
        <v>23</v>
      </c>
      <c r="B164" s="106" t="s">
        <v>105</v>
      </c>
      <c r="C164" s="99" t="s">
        <v>106</v>
      </c>
      <c r="D164" s="99" t="s">
        <v>107</v>
      </c>
      <c r="E164" s="107" t="s">
        <v>68</v>
      </c>
      <c r="F164" s="108" t="s">
        <v>68</v>
      </c>
      <c r="G164" s="109">
        <f>SUM(G166)</f>
        <v>1080</v>
      </c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03"/>
      <c r="Y164" s="103"/>
      <c r="Z164" s="103"/>
      <c r="AA164" s="103"/>
      <c r="AB164" s="103"/>
      <c r="AC164" s="103"/>
      <c r="AD164" s="103"/>
      <c r="AE164" s="103"/>
      <c r="AF164" s="103"/>
      <c r="AG164" s="103"/>
      <c r="AH164" s="103"/>
      <c r="AI164" s="103"/>
      <c r="AJ164" s="103"/>
      <c r="AK164" s="103"/>
      <c r="AL164" s="103"/>
      <c r="AM164" s="103"/>
      <c r="AN164" s="103"/>
      <c r="AO164" s="103"/>
      <c r="AP164" s="103"/>
      <c r="AQ164" s="103"/>
      <c r="AR164" s="103"/>
      <c r="AS164" s="103"/>
      <c r="AT164" s="103"/>
      <c r="AU164" s="103"/>
      <c r="AV164" s="103"/>
      <c r="AW164" s="103"/>
      <c r="AX164" s="103"/>
      <c r="AY164" s="103"/>
      <c r="AZ164" s="103"/>
      <c r="BA164" s="103"/>
      <c r="BB164" s="103"/>
      <c r="BC164" s="103"/>
      <c r="BD164" s="103"/>
      <c r="BE164" s="103"/>
      <c r="BF164" s="103"/>
      <c r="BG164" s="103"/>
      <c r="BH164" s="103"/>
      <c r="BI164" s="103"/>
      <c r="BJ164" s="103"/>
      <c r="BK164" s="103"/>
      <c r="BL164" s="103"/>
      <c r="BM164" s="103"/>
      <c r="BN164" s="103"/>
      <c r="BO164" s="103"/>
      <c r="BP164" s="103"/>
      <c r="BQ164" s="103"/>
      <c r="BR164" s="103"/>
      <c r="BS164" s="103"/>
      <c r="BT164" s="103"/>
    </row>
    <row r="165" spans="1:72" s="104" customFormat="1" ht="7.5" customHeight="1" x14ac:dyDescent="0.2">
      <c r="A165" s="97"/>
      <c r="B165" s="98"/>
      <c r="C165" s="123"/>
      <c r="D165" s="99"/>
      <c r="E165" s="99"/>
      <c r="F165" s="116"/>
      <c r="G165" s="117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03"/>
      <c r="Y165" s="103"/>
      <c r="Z165" s="103"/>
      <c r="AA165" s="103"/>
      <c r="AB165" s="103"/>
      <c r="AC165" s="103"/>
      <c r="AD165" s="103"/>
      <c r="AE165" s="103"/>
      <c r="AF165" s="103"/>
      <c r="AG165" s="103"/>
      <c r="AH165" s="103"/>
      <c r="AI165" s="103"/>
      <c r="AJ165" s="103"/>
      <c r="AK165" s="103"/>
      <c r="AL165" s="103"/>
      <c r="AM165" s="103"/>
      <c r="AN165" s="103"/>
      <c r="AO165" s="103"/>
      <c r="AP165" s="103"/>
      <c r="AQ165" s="103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  <c r="BB165" s="103"/>
      <c r="BC165" s="103"/>
      <c r="BD165" s="103"/>
      <c r="BE165" s="103"/>
      <c r="BF165" s="103"/>
      <c r="BG165" s="103"/>
      <c r="BH165" s="103"/>
      <c r="BI165" s="103"/>
      <c r="BJ165" s="103"/>
      <c r="BK165" s="103"/>
      <c r="BL165" s="103"/>
      <c r="BM165" s="103"/>
      <c r="BN165" s="103"/>
      <c r="BO165" s="103"/>
      <c r="BP165" s="103"/>
      <c r="BQ165" s="103"/>
      <c r="BR165" s="103"/>
      <c r="BS165" s="103"/>
      <c r="BT165" s="103"/>
    </row>
    <row r="166" spans="1:72" s="104" customFormat="1" ht="25.5" customHeight="1" x14ac:dyDescent="0.2">
      <c r="A166" s="97"/>
      <c r="B166" s="125" t="s">
        <v>108</v>
      </c>
      <c r="C166" s="111"/>
      <c r="D166" s="111"/>
      <c r="E166" s="111"/>
      <c r="F166" s="112"/>
      <c r="G166" s="113">
        <f>SUM(G167:G169)</f>
        <v>1080</v>
      </c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03"/>
      <c r="Y166" s="103"/>
      <c r="Z166" s="103"/>
      <c r="AA166" s="103"/>
      <c r="AB166" s="103"/>
      <c r="AC166" s="103"/>
      <c r="AD166" s="103"/>
      <c r="AE166" s="103"/>
      <c r="AF166" s="103"/>
      <c r="AG166" s="103"/>
      <c r="AH166" s="103"/>
      <c r="AI166" s="103"/>
      <c r="AJ166" s="103"/>
      <c r="AK166" s="103"/>
      <c r="AL166" s="103"/>
      <c r="AM166" s="103"/>
      <c r="AN166" s="103"/>
      <c r="AO166" s="103"/>
      <c r="AP166" s="103"/>
      <c r="AQ166" s="103"/>
      <c r="AR166" s="103"/>
      <c r="AS166" s="103"/>
      <c r="AT166" s="103"/>
      <c r="AU166" s="103"/>
      <c r="AV166" s="103"/>
      <c r="AW166" s="103"/>
      <c r="AX166" s="103"/>
      <c r="AY166" s="103"/>
      <c r="AZ166" s="103"/>
      <c r="BA166" s="103"/>
      <c r="BB166" s="103"/>
      <c r="BC166" s="103"/>
      <c r="BD166" s="103"/>
      <c r="BE166" s="103"/>
      <c r="BF166" s="103"/>
      <c r="BG166" s="103"/>
      <c r="BH166" s="103"/>
      <c r="BI166" s="103"/>
      <c r="BJ166" s="103"/>
      <c r="BK166" s="103"/>
      <c r="BL166" s="103"/>
      <c r="BM166" s="103"/>
      <c r="BN166" s="103"/>
      <c r="BO166" s="103"/>
      <c r="BP166" s="103"/>
      <c r="BQ166" s="103"/>
      <c r="BR166" s="103"/>
      <c r="BS166" s="103"/>
      <c r="BT166" s="103"/>
    </row>
    <row r="167" spans="1:72" s="104" customFormat="1" ht="15.75" customHeight="1" x14ac:dyDescent="0.2">
      <c r="A167" s="97"/>
      <c r="B167" s="98"/>
      <c r="C167" s="123"/>
      <c r="D167" s="99"/>
      <c r="E167" s="99" t="s">
        <v>84</v>
      </c>
      <c r="F167" s="116" t="s">
        <v>68</v>
      </c>
      <c r="G167" s="117">
        <f>140+140+140+140</f>
        <v>560</v>
      </c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03"/>
      <c r="AJ167" s="103"/>
      <c r="AK167" s="103"/>
      <c r="AL167" s="103"/>
      <c r="AM167" s="103"/>
      <c r="AN167" s="103"/>
      <c r="AO167" s="103"/>
      <c r="AP167" s="103"/>
      <c r="AQ167" s="103"/>
      <c r="AR167" s="103"/>
      <c r="AS167" s="103"/>
      <c r="AT167" s="103"/>
      <c r="AU167" s="103"/>
      <c r="AV167" s="103"/>
      <c r="AW167" s="103"/>
      <c r="AX167" s="103"/>
      <c r="AY167" s="103"/>
      <c r="AZ167" s="103"/>
      <c r="BA167" s="103"/>
      <c r="BB167" s="103"/>
      <c r="BC167" s="103"/>
      <c r="BD167" s="103"/>
      <c r="BE167" s="103"/>
      <c r="BF167" s="103"/>
      <c r="BG167" s="103"/>
      <c r="BH167" s="103"/>
      <c r="BI167" s="103"/>
      <c r="BJ167" s="103"/>
      <c r="BK167" s="103"/>
      <c r="BL167" s="103"/>
      <c r="BM167" s="103"/>
      <c r="BN167" s="103"/>
      <c r="BO167" s="103"/>
      <c r="BP167" s="103"/>
      <c r="BQ167" s="103"/>
      <c r="BR167" s="103"/>
      <c r="BS167" s="103"/>
      <c r="BT167" s="103"/>
    </row>
    <row r="168" spans="1:72" s="104" customFormat="1" ht="15.75" customHeight="1" x14ac:dyDescent="0.2">
      <c r="A168" s="97"/>
      <c r="B168" s="98"/>
      <c r="C168" s="123"/>
      <c r="D168" s="99"/>
      <c r="E168" s="99" t="s">
        <v>76</v>
      </c>
      <c r="F168" s="116" t="s">
        <v>68</v>
      </c>
      <c r="G168" s="117">
        <f>100+100+100+100</f>
        <v>400</v>
      </c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3"/>
      <c r="AM168" s="103"/>
      <c r="AN168" s="103"/>
      <c r="AO168" s="103"/>
      <c r="AP168" s="103"/>
      <c r="AQ168" s="103"/>
      <c r="AR168" s="103"/>
      <c r="AS168" s="103"/>
      <c r="AT168" s="103"/>
      <c r="AU168" s="103"/>
      <c r="AV168" s="103"/>
      <c r="AW168" s="103"/>
      <c r="AX168" s="103"/>
      <c r="AY168" s="103"/>
      <c r="AZ168" s="103"/>
      <c r="BA168" s="103"/>
      <c r="BB168" s="103"/>
      <c r="BC168" s="103"/>
      <c r="BD168" s="103"/>
      <c r="BE168" s="103"/>
      <c r="BF168" s="103"/>
      <c r="BG168" s="103"/>
      <c r="BH168" s="103"/>
      <c r="BI168" s="103"/>
      <c r="BJ168" s="103"/>
      <c r="BK168" s="103"/>
      <c r="BL168" s="103"/>
      <c r="BM168" s="103"/>
      <c r="BN168" s="103"/>
      <c r="BO168" s="103"/>
      <c r="BP168" s="103"/>
      <c r="BQ168" s="103"/>
      <c r="BR168" s="103"/>
      <c r="BS168" s="103"/>
      <c r="BT168" s="103"/>
    </row>
    <row r="169" spans="1:72" s="104" customFormat="1" ht="15.75" customHeight="1" x14ac:dyDescent="0.2">
      <c r="A169" s="97"/>
      <c r="B169" s="98"/>
      <c r="C169" s="123"/>
      <c r="D169" s="99"/>
      <c r="E169" s="99" t="s">
        <v>77</v>
      </c>
      <c r="F169" s="116" t="s">
        <v>68</v>
      </c>
      <c r="G169" s="117">
        <f>30+30+30+30</f>
        <v>120</v>
      </c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3"/>
      <c r="AF169" s="103"/>
      <c r="AG169" s="103"/>
      <c r="AH169" s="103"/>
      <c r="AI169" s="103"/>
      <c r="AJ169" s="103"/>
      <c r="AK169" s="103"/>
      <c r="AL169" s="103"/>
      <c r="AM169" s="103"/>
      <c r="AN169" s="103"/>
      <c r="AO169" s="103"/>
      <c r="AP169" s="103"/>
      <c r="AQ169" s="103"/>
      <c r="AR169" s="103"/>
      <c r="AS169" s="103"/>
      <c r="AT169" s="103"/>
      <c r="AU169" s="103"/>
      <c r="AV169" s="103"/>
      <c r="AW169" s="103"/>
      <c r="AX169" s="103"/>
      <c r="AY169" s="103"/>
      <c r="AZ169" s="103"/>
      <c r="BA169" s="103"/>
      <c r="BB169" s="103"/>
      <c r="BC169" s="103"/>
      <c r="BD169" s="103"/>
      <c r="BE169" s="103"/>
      <c r="BF169" s="103"/>
      <c r="BG169" s="103"/>
      <c r="BH169" s="103"/>
      <c r="BI169" s="103"/>
      <c r="BJ169" s="103"/>
      <c r="BK169" s="103"/>
      <c r="BL169" s="103"/>
      <c r="BM169" s="103"/>
      <c r="BN169" s="103"/>
      <c r="BO169" s="103"/>
      <c r="BP169" s="103"/>
      <c r="BQ169" s="103"/>
      <c r="BR169" s="103"/>
      <c r="BS169" s="103"/>
      <c r="BT169" s="103"/>
    </row>
    <row r="170" spans="1:72" s="104" customFormat="1" ht="6.75" customHeight="1" x14ac:dyDescent="0.2">
      <c r="A170" s="118"/>
      <c r="B170" s="119"/>
      <c r="C170" s="120"/>
      <c r="D170" s="100"/>
      <c r="E170" s="100"/>
      <c r="F170" s="102"/>
      <c r="G170" s="121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  <c r="AA170" s="103"/>
      <c r="AB170" s="103"/>
      <c r="AC170" s="103"/>
      <c r="AD170" s="103"/>
      <c r="AE170" s="103"/>
      <c r="AF170" s="103"/>
      <c r="AG170" s="103"/>
      <c r="AH170" s="103"/>
      <c r="AI170" s="103"/>
      <c r="AJ170" s="103"/>
      <c r="AK170" s="103"/>
      <c r="AL170" s="103"/>
      <c r="AM170" s="103"/>
      <c r="AN170" s="103"/>
      <c r="AO170" s="103"/>
      <c r="AP170" s="103"/>
      <c r="AQ170" s="103"/>
      <c r="AR170" s="103"/>
      <c r="AS170" s="103"/>
      <c r="AT170" s="103"/>
      <c r="AU170" s="103"/>
      <c r="AV170" s="103"/>
      <c r="AW170" s="103"/>
      <c r="AX170" s="103"/>
      <c r="AY170" s="103"/>
      <c r="AZ170" s="103"/>
      <c r="BA170" s="103"/>
      <c r="BB170" s="103"/>
      <c r="BC170" s="103"/>
      <c r="BD170" s="103"/>
      <c r="BE170" s="103"/>
      <c r="BF170" s="103"/>
      <c r="BG170" s="103"/>
      <c r="BH170" s="103"/>
      <c r="BI170" s="103"/>
      <c r="BJ170" s="103"/>
      <c r="BK170" s="103"/>
      <c r="BL170" s="103"/>
      <c r="BM170" s="103"/>
      <c r="BN170" s="103"/>
      <c r="BO170" s="103"/>
      <c r="BP170" s="103"/>
      <c r="BQ170" s="103"/>
      <c r="BR170" s="103"/>
      <c r="BS170" s="103"/>
      <c r="BT170" s="103"/>
    </row>
    <row r="171" spans="1:72" s="104" customFormat="1" ht="15.75" customHeight="1" x14ac:dyDescent="0.2">
      <c r="A171" s="97"/>
      <c r="B171" s="98"/>
      <c r="C171" s="99"/>
      <c r="D171" s="99"/>
      <c r="E171" s="100" t="s">
        <v>42</v>
      </c>
      <c r="F171" s="101">
        <f>82.53+168.07+127.27+15.67+50.64+285.11+280.62+42.74</f>
        <v>1052.6499999999999</v>
      </c>
      <c r="G171" s="102" t="s">
        <v>68</v>
      </c>
      <c r="H171" s="103"/>
      <c r="I171" s="124"/>
      <c r="J171" s="103"/>
      <c r="K171" s="103"/>
      <c r="L171" s="103"/>
      <c r="M171" s="103"/>
      <c r="N171" s="103"/>
      <c r="O171" s="103"/>
      <c r="P171" s="103"/>
      <c r="Q171" s="103"/>
      <c r="R171" s="103"/>
      <c r="S171" s="103"/>
      <c r="T171" s="103"/>
      <c r="U171" s="103"/>
      <c r="V171" s="103"/>
      <c r="W171" s="103"/>
      <c r="X171" s="103"/>
      <c r="Y171" s="103"/>
      <c r="Z171" s="103"/>
      <c r="AA171" s="103"/>
      <c r="AB171" s="103"/>
      <c r="AC171" s="103"/>
      <c r="AD171" s="103"/>
      <c r="AE171" s="103"/>
      <c r="AF171" s="103"/>
      <c r="AG171" s="103"/>
      <c r="AH171" s="103"/>
      <c r="AI171" s="103"/>
      <c r="AJ171" s="103"/>
      <c r="AK171" s="103"/>
      <c r="AL171" s="103"/>
      <c r="AM171" s="103"/>
      <c r="AN171" s="103"/>
      <c r="AO171" s="103"/>
      <c r="AP171" s="103"/>
      <c r="AQ171" s="103"/>
      <c r="AR171" s="103"/>
      <c r="AS171" s="103"/>
      <c r="AT171" s="103"/>
      <c r="AU171" s="103"/>
      <c r="AV171" s="103"/>
      <c r="AW171" s="103"/>
      <c r="AX171" s="103"/>
      <c r="AY171" s="103"/>
      <c r="AZ171" s="103"/>
      <c r="BA171" s="103"/>
      <c r="BB171" s="103"/>
      <c r="BC171" s="103"/>
      <c r="BD171" s="103"/>
      <c r="BE171" s="103"/>
      <c r="BF171" s="103"/>
      <c r="BG171" s="103"/>
      <c r="BH171" s="103"/>
      <c r="BI171" s="103"/>
      <c r="BJ171" s="103"/>
      <c r="BK171" s="103"/>
      <c r="BL171" s="103"/>
      <c r="BM171" s="103"/>
      <c r="BN171" s="103"/>
      <c r="BO171" s="103"/>
      <c r="BP171" s="103"/>
      <c r="BQ171" s="103"/>
      <c r="BR171" s="103"/>
      <c r="BS171" s="103"/>
      <c r="BT171" s="103"/>
    </row>
    <row r="172" spans="1:72" s="104" customFormat="1" ht="71.25" customHeight="1" x14ac:dyDescent="0.2">
      <c r="A172" s="105" t="s">
        <v>24</v>
      </c>
      <c r="B172" s="122" t="s">
        <v>109</v>
      </c>
      <c r="C172" s="99" t="s">
        <v>110</v>
      </c>
      <c r="D172" s="99" t="s">
        <v>111</v>
      </c>
      <c r="E172" s="107" t="s">
        <v>68</v>
      </c>
      <c r="F172" s="108" t="s">
        <v>68</v>
      </c>
      <c r="G172" s="127">
        <f>SUM(G174)</f>
        <v>909.71</v>
      </c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  <c r="R172" s="103"/>
      <c r="S172" s="103"/>
      <c r="T172" s="103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103"/>
      <c r="AN172" s="103"/>
      <c r="AO172" s="103"/>
      <c r="AP172" s="103"/>
      <c r="AQ172" s="103"/>
      <c r="AR172" s="103"/>
      <c r="AS172" s="103"/>
      <c r="AT172" s="103"/>
      <c r="AU172" s="103"/>
      <c r="AV172" s="103"/>
      <c r="AW172" s="103"/>
      <c r="AX172" s="103"/>
      <c r="AY172" s="103"/>
      <c r="AZ172" s="103"/>
      <c r="BA172" s="103"/>
      <c r="BB172" s="103"/>
      <c r="BC172" s="103"/>
      <c r="BD172" s="103"/>
      <c r="BE172" s="103"/>
      <c r="BF172" s="103"/>
      <c r="BG172" s="103"/>
      <c r="BH172" s="103"/>
      <c r="BI172" s="103"/>
      <c r="BJ172" s="103"/>
      <c r="BK172" s="103"/>
      <c r="BL172" s="103"/>
      <c r="BM172" s="103"/>
      <c r="BN172" s="103"/>
      <c r="BO172" s="103"/>
      <c r="BP172" s="103"/>
      <c r="BQ172" s="103"/>
      <c r="BR172" s="103"/>
      <c r="BS172" s="103"/>
      <c r="BT172" s="103"/>
    </row>
    <row r="173" spans="1:72" s="104" customFormat="1" ht="6.75" customHeight="1" x14ac:dyDescent="0.2">
      <c r="A173" s="105"/>
      <c r="B173" s="110"/>
      <c r="C173" s="111"/>
      <c r="D173" s="111"/>
      <c r="E173" s="111"/>
      <c r="F173" s="112"/>
      <c r="G173" s="11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  <c r="R173" s="103"/>
      <c r="S173" s="103"/>
      <c r="T173" s="103"/>
      <c r="U173" s="103"/>
      <c r="V173" s="103"/>
      <c r="W173" s="103"/>
      <c r="X173" s="103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3"/>
      <c r="AM173" s="103"/>
      <c r="AN173" s="103"/>
      <c r="AO173" s="103"/>
      <c r="AP173" s="103"/>
      <c r="AQ173" s="103"/>
      <c r="AR173" s="103"/>
      <c r="AS173" s="103"/>
      <c r="AT173" s="103"/>
      <c r="AU173" s="103"/>
      <c r="AV173" s="103"/>
      <c r="AW173" s="103"/>
      <c r="AX173" s="103"/>
      <c r="AY173" s="103"/>
      <c r="AZ173" s="103"/>
      <c r="BA173" s="103"/>
      <c r="BB173" s="103"/>
      <c r="BC173" s="103"/>
      <c r="BD173" s="103"/>
      <c r="BE173" s="103"/>
      <c r="BF173" s="103"/>
      <c r="BG173" s="103"/>
      <c r="BH173" s="103"/>
      <c r="BI173" s="103"/>
      <c r="BJ173" s="103"/>
      <c r="BK173" s="103"/>
      <c r="BL173" s="103"/>
      <c r="BM173" s="103"/>
      <c r="BN173" s="103"/>
      <c r="BO173" s="103"/>
      <c r="BP173" s="103"/>
      <c r="BQ173" s="103"/>
      <c r="BR173" s="103"/>
      <c r="BS173" s="103"/>
      <c r="BT173" s="103"/>
    </row>
    <row r="174" spans="1:72" s="104" customFormat="1" ht="15.75" customHeight="1" x14ac:dyDescent="0.2">
      <c r="A174" s="105"/>
      <c r="B174" s="115" t="s">
        <v>112</v>
      </c>
      <c r="C174" s="111"/>
      <c r="D174" s="111"/>
      <c r="E174" s="111"/>
      <c r="F174" s="112"/>
      <c r="G174" s="113">
        <f>SUM(G175:G176)</f>
        <v>909.71</v>
      </c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103"/>
      <c r="T174" s="103"/>
      <c r="U174" s="103"/>
      <c r="V174" s="103"/>
      <c r="W174" s="103"/>
      <c r="X174" s="103"/>
      <c r="Y174" s="103"/>
      <c r="Z174" s="103"/>
      <c r="AA174" s="103"/>
      <c r="AB174" s="103"/>
      <c r="AC174" s="103"/>
      <c r="AD174" s="103"/>
      <c r="AE174" s="103"/>
      <c r="AF174" s="103"/>
      <c r="AG174" s="103"/>
      <c r="AH174" s="103"/>
      <c r="AI174" s="103"/>
      <c r="AJ174" s="103"/>
      <c r="AK174" s="103"/>
      <c r="AL174" s="103"/>
      <c r="AM174" s="103"/>
      <c r="AN174" s="103"/>
      <c r="AO174" s="103"/>
      <c r="AP174" s="103"/>
      <c r="AQ174" s="103"/>
      <c r="AR174" s="103"/>
      <c r="AS174" s="103"/>
      <c r="AT174" s="103"/>
      <c r="AU174" s="103"/>
      <c r="AV174" s="103"/>
      <c r="AW174" s="103"/>
      <c r="AX174" s="103"/>
      <c r="AY174" s="103"/>
      <c r="AZ174" s="103"/>
      <c r="BA174" s="103"/>
      <c r="BB174" s="103"/>
      <c r="BC174" s="103"/>
      <c r="BD174" s="103"/>
      <c r="BE174" s="103"/>
      <c r="BF174" s="103"/>
      <c r="BG174" s="103"/>
      <c r="BH174" s="103"/>
      <c r="BI174" s="103"/>
      <c r="BJ174" s="103"/>
      <c r="BK174" s="103"/>
      <c r="BL174" s="103"/>
      <c r="BM174" s="103"/>
      <c r="BN174" s="103"/>
      <c r="BO174" s="103"/>
      <c r="BP174" s="103"/>
      <c r="BQ174" s="103"/>
      <c r="BR174" s="103"/>
      <c r="BS174" s="103"/>
      <c r="BT174" s="103"/>
    </row>
    <row r="175" spans="1:72" s="104" customFormat="1" ht="15.75" customHeight="1" x14ac:dyDescent="0.2">
      <c r="A175" s="105"/>
      <c r="B175" s="115"/>
      <c r="C175" s="128"/>
      <c r="D175" s="111"/>
      <c r="E175" s="99" t="s">
        <v>76</v>
      </c>
      <c r="F175" s="116" t="s">
        <v>68</v>
      </c>
      <c r="G175" s="117">
        <f>209.93+42.42+473.89+35.8</f>
        <v>762.04</v>
      </c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03"/>
      <c r="AA175" s="103"/>
      <c r="AB175" s="103"/>
      <c r="AC175" s="103"/>
      <c r="AD175" s="103"/>
      <c r="AE175" s="103"/>
      <c r="AF175" s="103"/>
      <c r="AG175" s="103"/>
      <c r="AH175" s="103"/>
      <c r="AI175" s="103"/>
      <c r="AJ175" s="103"/>
      <c r="AK175" s="103"/>
      <c r="AL175" s="103"/>
      <c r="AM175" s="103"/>
      <c r="AN175" s="103"/>
      <c r="AO175" s="103"/>
      <c r="AP175" s="103"/>
      <c r="AQ175" s="103"/>
      <c r="AR175" s="103"/>
      <c r="AS175" s="103"/>
      <c r="AT175" s="103"/>
      <c r="AU175" s="103"/>
      <c r="AV175" s="103"/>
      <c r="AW175" s="103"/>
      <c r="AX175" s="103"/>
      <c r="AY175" s="103"/>
      <c r="AZ175" s="103"/>
      <c r="BA175" s="103"/>
      <c r="BB175" s="103"/>
      <c r="BC175" s="103"/>
      <c r="BD175" s="103"/>
      <c r="BE175" s="103"/>
      <c r="BF175" s="103"/>
      <c r="BG175" s="103"/>
      <c r="BH175" s="103"/>
      <c r="BI175" s="103"/>
      <c r="BJ175" s="103"/>
      <c r="BK175" s="103"/>
      <c r="BL175" s="103"/>
      <c r="BM175" s="103"/>
      <c r="BN175" s="103"/>
      <c r="BO175" s="103"/>
      <c r="BP175" s="103"/>
      <c r="BQ175" s="103"/>
      <c r="BR175" s="103"/>
      <c r="BS175" s="103"/>
      <c r="BT175" s="103"/>
    </row>
    <row r="176" spans="1:72" s="104" customFormat="1" ht="15.75" customHeight="1" x14ac:dyDescent="0.2">
      <c r="A176" s="105"/>
      <c r="B176" s="115"/>
      <c r="C176" s="128"/>
      <c r="D176" s="111"/>
      <c r="E176" s="99" t="s">
        <v>77</v>
      </c>
      <c r="F176" s="116" t="s">
        <v>68</v>
      </c>
      <c r="G176" s="117">
        <f>40.67+8.22+91.84+6.94</f>
        <v>147.67000000000002</v>
      </c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3"/>
      <c r="T176" s="103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3"/>
      <c r="AM176" s="103"/>
      <c r="AN176" s="103"/>
      <c r="AO176" s="103"/>
      <c r="AP176" s="103"/>
      <c r="AQ176" s="103"/>
      <c r="AR176" s="103"/>
      <c r="AS176" s="103"/>
      <c r="AT176" s="103"/>
      <c r="AU176" s="103"/>
      <c r="AV176" s="103"/>
      <c r="AW176" s="103"/>
      <c r="AX176" s="103"/>
      <c r="AY176" s="103"/>
      <c r="AZ176" s="103"/>
      <c r="BA176" s="103"/>
      <c r="BB176" s="103"/>
      <c r="BC176" s="103"/>
      <c r="BD176" s="103"/>
      <c r="BE176" s="103"/>
      <c r="BF176" s="103"/>
      <c r="BG176" s="103"/>
      <c r="BH176" s="103"/>
      <c r="BI176" s="103"/>
      <c r="BJ176" s="103"/>
      <c r="BK176" s="103"/>
      <c r="BL176" s="103"/>
      <c r="BM176" s="103"/>
      <c r="BN176" s="103"/>
      <c r="BO176" s="103"/>
      <c r="BP176" s="103"/>
      <c r="BQ176" s="103"/>
      <c r="BR176" s="103"/>
      <c r="BS176" s="103"/>
      <c r="BT176" s="103"/>
    </row>
    <row r="177" spans="1:72" s="104" customFormat="1" ht="6.75" customHeight="1" x14ac:dyDescent="0.2">
      <c r="A177" s="129"/>
      <c r="B177" s="130"/>
      <c r="C177" s="131"/>
      <c r="D177" s="132"/>
      <c r="E177" s="100"/>
      <c r="F177" s="102"/>
      <c r="G177" s="121"/>
      <c r="H177" s="103"/>
      <c r="I177" s="103"/>
      <c r="J177" s="103"/>
      <c r="K177" s="103"/>
      <c r="L177" s="103"/>
      <c r="M177" s="103"/>
      <c r="N177" s="103"/>
      <c r="O177" s="103"/>
      <c r="P177" s="103"/>
      <c r="Q177" s="103"/>
      <c r="R177" s="103"/>
      <c r="S177" s="103"/>
      <c r="T177" s="103"/>
      <c r="U177" s="103"/>
      <c r="V177" s="103"/>
      <c r="W177" s="103"/>
      <c r="X177" s="103"/>
      <c r="Y177" s="103"/>
      <c r="Z177" s="103"/>
      <c r="AA177" s="103"/>
      <c r="AB177" s="103"/>
      <c r="AC177" s="103"/>
      <c r="AD177" s="103"/>
      <c r="AE177" s="103"/>
      <c r="AF177" s="103"/>
      <c r="AG177" s="103"/>
      <c r="AH177" s="103"/>
      <c r="AI177" s="103"/>
      <c r="AJ177" s="103"/>
      <c r="AK177" s="103"/>
      <c r="AL177" s="103"/>
      <c r="AM177" s="103"/>
      <c r="AN177" s="103"/>
      <c r="AO177" s="103"/>
      <c r="AP177" s="103"/>
      <c r="AQ177" s="103"/>
      <c r="AR177" s="103"/>
      <c r="AS177" s="103"/>
      <c r="AT177" s="103"/>
      <c r="AU177" s="103"/>
      <c r="AV177" s="103"/>
      <c r="AW177" s="103"/>
      <c r="AX177" s="103"/>
      <c r="AY177" s="103"/>
      <c r="AZ177" s="103"/>
      <c r="BA177" s="103"/>
      <c r="BB177" s="103"/>
      <c r="BC177" s="103"/>
      <c r="BD177" s="103"/>
      <c r="BE177" s="103"/>
      <c r="BF177" s="103"/>
      <c r="BG177" s="103"/>
      <c r="BH177" s="103"/>
      <c r="BI177" s="103"/>
      <c r="BJ177" s="103"/>
      <c r="BK177" s="103"/>
      <c r="BL177" s="103"/>
      <c r="BM177" s="103"/>
      <c r="BN177" s="103"/>
      <c r="BO177" s="103"/>
      <c r="BP177" s="103"/>
      <c r="BQ177" s="103"/>
      <c r="BR177" s="103"/>
      <c r="BS177" s="103"/>
      <c r="BT177" s="103"/>
    </row>
    <row r="178" spans="1:72" s="104" customFormat="1" ht="15.75" customHeight="1" x14ac:dyDescent="0.2">
      <c r="A178" s="97"/>
      <c r="B178" s="98"/>
      <c r="C178" s="99"/>
      <c r="D178" s="99"/>
      <c r="E178" s="100" t="s">
        <v>42</v>
      </c>
      <c r="F178" s="101">
        <f>60+940+694+843+844+838+850+1223+843+5</f>
        <v>7140</v>
      </c>
      <c r="G178" s="102" t="s">
        <v>68</v>
      </c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  <c r="R178" s="103"/>
      <c r="S178" s="103"/>
      <c r="T178" s="103"/>
      <c r="U178" s="103"/>
      <c r="V178" s="103"/>
      <c r="W178" s="103"/>
      <c r="X178" s="103"/>
      <c r="Y178" s="103"/>
      <c r="Z178" s="103"/>
      <c r="AA178" s="103"/>
      <c r="AB178" s="103"/>
      <c r="AC178" s="103"/>
      <c r="AD178" s="103"/>
      <c r="AE178" s="103"/>
      <c r="AF178" s="103"/>
      <c r="AG178" s="103"/>
      <c r="AH178" s="103"/>
      <c r="AI178" s="103"/>
      <c r="AJ178" s="103"/>
      <c r="AK178" s="103"/>
      <c r="AL178" s="103"/>
      <c r="AM178" s="103"/>
      <c r="AN178" s="103"/>
      <c r="AO178" s="103"/>
      <c r="AP178" s="103"/>
      <c r="AQ178" s="103"/>
      <c r="AR178" s="103"/>
      <c r="AS178" s="103"/>
      <c r="AT178" s="103"/>
      <c r="AU178" s="103"/>
      <c r="AV178" s="103"/>
      <c r="AW178" s="103"/>
      <c r="AX178" s="103"/>
      <c r="AY178" s="103"/>
      <c r="AZ178" s="103"/>
      <c r="BA178" s="103"/>
      <c r="BB178" s="103"/>
      <c r="BC178" s="103"/>
      <c r="BD178" s="103"/>
      <c r="BE178" s="103"/>
      <c r="BF178" s="103"/>
      <c r="BG178" s="103"/>
      <c r="BH178" s="103"/>
      <c r="BI178" s="103"/>
      <c r="BJ178" s="103"/>
      <c r="BK178" s="103"/>
      <c r="BL178" s="103"/>
      <c r="BM178" s="103"/>
      <c r="BN178" s="103"/>
      <c r="BO178" s="103"/>
      <c r="BP178" s="103"/>
      <c r="BQ178" s="103"/>
      <c r="BR178" s="103"/>
      <c r="BS178" s="103"/>
      <c r="BT178" s="103"/>
    </row>
    <row r="179" spans="1:72" s="104" customFormat="1" ht="24.75" customHeight="1" x14ac:dyDescent="0.2">
      <c r="A179" s="105" t="s">
        <v>25</v>
      </c>
      <c r="B179" s="122" t="s">
        <v>113</v>
      </c>
      <c r="C179" s="99" t="s">
        <v>30</v>
      </c>
      <c r="D179" s="99" t="s">
        <v>114</v>
      </c>
      <c r="E179" s="107" t="s">
        <v>68</v>
      </c>
      <c r="F179" s="108" t="s">
        <v>68</v>
      </c>
      <c r="G179" s="109">
        <f>SUM(G181)</f>
        <v>7140</v>
      </c>
      <c r="H179" s="103"/>
      <c r="I179" s="103"/>
      <c r="J179" s="103"/>
      <c r="K179" s="103"/>
      <c r="L179" s="103"/>
      <c r="M179" s="103"/>
      <c r="N179" s="103"/>
      <c r="O179" s="103"/>
      <c r="P179" s="103"/>
      <c r="Q179" s="103"/>
      <c r="R179" s="103"/>
      <c r="S179" s="103"/>
      <c r="T179" s="103"/>
      <c r="U179" s="103"/>
      <c r="V179" s="103"/>
      <c r="W179" s="103"/>
      <c r="X179" s="103"/>
      <c r="Y179" s="103"/>
      <c r="Z179" s="103"/>
      <c r="AA179" s="103"/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3"/>
      <c r="AM179" s="103"/>
      <c r="AN179" s="103"/>
      <c r="AO179" s="103"/>
      <c r="AP179" s="103"/>
      <c r="AQ179" s="103"/>
      <c r="AR179" s="103"/>
      <c r="AS179" s="103"/>
      <c r="AT179" s="103"/>
      <c r="AU179" s="103"/>
      <c r="AV179" s="103"/>
      <c r="AW179" s="103"/>
      <c r="AX179" s="103"/>
      <c r="AY179" s="103"/>
      <c r="AZ179" s="103"/>
      <c r="BA179" s="103"/>
      <c r="BB179" s="103"/>
      <c r="BC179" s="103"/>
      <c r="BD179" s="103"/>
      <c r="BE179" s="103"/>
      <c r="BF179" s="103"/>
      <c r="BG179" s="103"/>
      <c r="BH179" s="103"/>
      <c r="BI179" s="103"/>
      <c r="BJ179" s="103"/>
      <c r="BK179" s="103"/>
      <c r="BL179" s="103"/>
      <c r="BM179" s="103"/>
      <c r="BN179" s="103"/>
      <c r="BO179" s="103"/>
      <c r="BP179" s="103"/>
      <c r="BQ179" s="103"/>
      <c r="BR179" s="103"/>
      <c r="BS179" s="103"/>
      <c r="BT179" s="103"/>
    </row>
    <row r="180" spans="1:72" s="104" customFormat="1" ht="8.25" customHeight="1" x14ac:dyDescent="0.2">
      <c r="A180" s="97"/>
      <c r="B180" s="110"/>
      <c r="C180" s="111"/>
      <c r="D180" s="111"/>
      <c r="E180" s="111"/>
      <c r="F180" s="112"/>
      <c r="G180" s="113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  <c r="R180" s="103"/>
      <c r="S180" s="103"/>
      <c r="T180" s="103"/>
      <c r="U180" s="103"/>
      <c r="V180" s="103"/>
      <c r="W180" s="103"/>
      <c r="X180" s="103"/>
      <c r="Y180" s="103"/>
      <c r="Z180" s="103"/>
      <c r="AA180" s="103"/>
      <c r="AB180" s="103"/>
      <c r="AC180" s="103"/>
      <c r="AD180" s="103"/>
      <c r="AE180" s="103"/>
      <c r="AF180" s="103"/>
      <c r="AG180" s="103"/>
      <c r="AH180" s="103"/>
      <c r="AI180" s="103"/>
      <c r="AJ180" s="103"/>
      <c r="AK180" s="103"/>
      <c r="AL180" s="103"/>
      <c r="AM180" s="103"/>
      <c r="AN180" s="103"/>
      <c r="AO180" s="103"/>
      <c r="AP180" s="103"/>
      <c r="AQ180" s="103"/>
      <c r="AR180" s="103"/>
      <c r="AS180" s="103"/>
      <c r="AT180" s="103"/>
      <c r="AU180" s="103"/>
      <c r="AV180" s="103"/>
      <c r="AW180" s="103"/>
      <c r="AX180" s="103"/>
      <c r="AY180" s="103"/>
      <c r="AZ180" s="103"/>
      <c r="BA180" s="103"/>
      <c r="BB180" s="103"/>
      <c r="BC180" s="103"/>
      <c r="BD180" s="103"/>
      <c r="BE180" s="103"/>
      <c r="BF180" s="103"/>
      <c r="BG180" s="103"/>
      <c r="BH180" s="103"/>
      <c r="BI180" s="103"/>
      <c r="BJ180" s="103"/>
      <c r="BK180" s="103"/>
      <c r="BL180" s="103"/>
      <c r="BM180" s="103"/>
      <c r="BN180" s="103"/>
      <c r="BO180" s="103"/>
      <c r="BP180" s="103"/>
      <c r="BQ180" s="103"/>
      <c r="BR180" s="103"/>
      <c r="BS180" s="103"/>
      <c r="BT180" s="103"/>
    </row>
    <row r="181" spans="1:72" s="104" customFormat="1" ht="15.75" customHeight="1" x14ac:dyDescent="0.2">
      <c r="A181" s="114"/>
      <c r="B181" s="115" t="s">
        <v>53</v>
      </c>
      <c r="C181" s="111"/>
      <c r="D181" s="111"/>
      <c r="E181" s="111"/>
      <c r="F181" s="112"/>
      <c r="G181" s="113">
        <f>SUM(G182:G182)</f>
        <v>7140</v>
      </c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  <c r="R181" s="103"/>
      <c r="S181" s="103"/>
      <c r="T181" s="103"/>
      <c r="U181" s="103"/>
      <c r="V181" s="103"/>
      <c r="W181" s="103"/>
      <c r="X181" s="103"/>
      <c r="Y181" s="103"/>
      <c r="Z181" s="103"/>
      <c r="AA181" s="103"/>
      <c r="AB181" s="103"/>
      <c r="AC181" s="103"/>
      <c r="AD181" s="103"/>
      <c r="AE181" s="103"/>
      <c r="AF181" s="103"/>
      <c r="AG181" s="103"/>
      <c r="AH181" s="103"/>
      <c r="AI181" s="103"/>
      <c r="AJ181" s="103"/>
      <c r="AK181" s="103"/>
      <c r="AL181" s="103"/>
      <c r="AM181" s="103"/>
      <c r="AN181" s="103"/>
      <c r="AO181" s="103"/>
      <c r="AP181" s="103"/>
      <c r="AQ181" s="103"/>
      <c r="AR181" s="103"/>
      <c r="AS181" s="103"/>
      <c r="AT181" s="103"/>
      <c r="AU181" s="103"/>
      <c r="AV181" s="103"/>
      <c r="AW181" s="103"/>
      <c r="AX181" s="103"/>
      <c r="AY181" s="103"/>
      <c r="AZ181" s="103"/>
      <c r="BA181" s="103"/>
      <c r="BB181" s="103"/>
      <c r="BC181" s="103"/>
      <c r="BD181" s="103"/>
      <c r="BE181" s="103"/>
      <c r="BF181" s="103"/>
      <c r="BG181" s="103"/>
      <c r="BH181" s="103"/>
      <c r="BI181" s="103"/>
      <c r="BJ181" s="103"/>
      <c r="BK181" s="103"/>
      <c r="BL181" s="103"/>
      <c r="BM181" s="103"/>
      <c r="BN181" s="103"/>
      <c r="BO181" s="103"/>
      <c r="BP181" s="103"/>
      <c r="BQ181" s="103"/>
      <c r="BR181" s="103"/>
      <c r="BS181" s="103"/>
      <c r="BT181" s="103"/>
    </row>
    <row r="182" spans="1:72" s="104" customFormat="1" ht="15.75" customHeight="1" x14ac:dyDescent="0.2">
      <c r="A182" s="97"/>
      <c r="B182" s="98"/>
      <c r="C182" s="123"/>
      <c r="D182" s="99"/>
      <c r="E182" s="99" t="s">
        <v>72</v>
      </c>
      <c r="F182" s="116" t="s">
        <v>68</v>
      </c>
      <c r="G182" s="117">
        <f>60+940+694+843+844+838+850+843+1223+5</f>
        <v>7140</v>
      </c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3"/>
      <c r="T182" s="103"/>
      <c r="U182" s="103"/>
      <c r="V182" s="103"/>
      <c r="W182" s="103"/>
      <c r="X182" s="103"/>
      <c r="Y182" s="103"/>
      <c r="Z182" s="103"/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3"/>
      <c r="AK182" s="103"/>
      <c r="AL182" s="103"/>
      <c r="AM182" s="103"/>
      <c r="AN182" s="103"/>
      <c r="AO182" s="103"/>
      <c r="AP182" s="103"/>
      <c r="AQ182" s="103"/>
      <c r="AR182" s="103"/>
      <c r="AS182" s="103"/>
      <c r="AT182" s="103"/>
      <c r="AU182" s="103"/>
      <c r="AV182" s="103"/>
      <c r="AW182" s="103"/>
      <c r="AX182" s="103"/>
      <c r="AY182" s="103"/>
      <c r="AZ182" s="103"/>
      <c r="BA182" s="103"/>
      <c r="BB182" s="103"/>
      <c r="BC182" s="103"/>
      <c r="BD182" s="103"/>
      <c r="BE182" s="103"/>
      <c r="BF182" s="103"/>
      <c r="BG182" s="103"/>
      <c r="BH182" s="103"/>
      <c r="BI182" s="103"/>
      <c r="BJ182" s="103"/>
      <c r="BK182" s="103"/>
      <c r="BL182" s="103"/>
      <c r="BM182" s="103"/>
      <c r="BN182" s="103"/>
      <c r="BO182" s="103"/>
      <c r="BP182" s="103"/>
      <c r="BQ182" s="103"/>
      <c r="BR182" s="103"/>
      <c r="BS182" s="103"/>
      <c r="BT182" s="103"/>
    </row>
    <row r="183" spans="1:72" s="104" customFormat="1" ht="6" customHeight="1" x14ac:dyDescent="0.2">
      <c r="A183" s="118"/>
      <c r="B183" s="119"/>
      <c r="C183" s="120"/>
      <c r="D183" s="100"/>
      <c r="E183" s="100"/>
      <c r="F183" s="102"/>
      <c r="G183" s="121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3"/>
      <c r="AK183" s="103"/>
      <c r="AL183" s="103"/>
      <c r="AM183" s="103"/>
      <c r="AN183" s="103"/>
      <c r="AO183" s="103"/>
      <c r="AP183" s="103"/>
      <c r="AQ183" s="103"/>
      <c r="AR183" s="103"/>
      <c r="AS183" s="103"/>
      <c r="AT183" s="103"/>
      <c r="AU183" s="103"/>
      <c r="AV183" s="103"/>
      <c r="AW183" s="103"/>
      <c r="AX183" s="103"/>
      <c r="AY183" s="103"/>
      <c r="AZ183" s="103"/>
      <c r="BA183" s="103"/>
      <c r="BB183" s="103"/>
      <c r="BC183" s="103"/>
      <c r="BD183" s="103"/>
      <c r="BE183" s="103"/>
      <c r="BF183" s="103"/>
      <c r="BG183" s="103"/>
      <c r="BH183" s="103"/>
      <c r="BI183" s="103"/>
      <c r="BJ183" s="103"/>
      <c r="BK183" s="103"/>
      <c r="BL183" s="103"/>
      <c r="BM183" s="103"/>
      <c r="BN183" s="103"/>
      <c r="BO183" s="103"/>
      <c r="BP183" s="103"/>
      <c r="BQ183" s="103"/>
      <c r="BR183" s="103"/>
      <c r="BS183" s="103"/>
      <c r="BT183" s="103"/>
    </row>
    <row r="184" spans="1:72" s="104" customFormat="1" ht="15.75" customHeight="1" x14ac:dyDescent="0.2">
      <c r="A184" s="97"/>
      <c r="B184" s="98"/>
      <c r="C184" s="99" t="s">
        <v>88</v>
      </c>
      <c r="D184" s="99" t="s">
        <v>115</v>
      </c>
      <c r="E184" s="100" t="s">
        <v>42</v>
      </c>
      <c r="F184" s="101">
        <f>22054.74+1073.4</f>
        <v>23128.140000000003</v>
      </c>
      <c r="G184" s="102" t="s">
        <v>68</v>
      </c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3"/>
      <c r="AK184" s="103"/>
      <c r="AL184" s="103"/>
      <c r="AM184" s="103"/>
      <c r="AN184" s="103"/>
      <c r="AO184" s="103"/>
      <c r="AP184" s="103"/>
      <c r="AQ184" s="103"/>
      <c r="AR184" s="103"/>
      <c r="AS184" s="103"/>
      <c r="AT184" s="103"/>
      <c r="AU184" s="103"/>
      <c r="AV184" s="103"/>
      <c r="AW184" s="103"/>
      <c r="AX184" s="103"/>
      <c r="AY184" s="103"/>
      <c r="AZ184" s="103"/>
      <c r="BA184" s="103"/>
      <c r="BB184" s="103"/>
      <c r="BC184" s="103"/>
      <c r="BD184" s="103"/>
      <c r="BE184" s="103"/>
      <c r="BF184" s="103"/>
      <c r="BG184" s="103"/>
      <c r="BH184" s="103"/>
      <c r="BI184" s="103"/>
      <c r="BJ184" s="103"/>
      <c r="BK184" s="103"/>
      <c r="BL184" s="103"/>
      <c r="BM184" s="103"/>
      <c r="BN184" s="103"/>
      <c r="BO184" s="103"/>
      <c r="BP184" s="103"/>
      <c r="BQ184" s="103"/>
      <c r="BR184" s="103"/>
      <c r="BS184" s="103"/>
      <c r="BT184" s="103"/>
    </row>
    <row r="185" spans="1:72" s="104" customFormat="1" ht="38.25" customHeight="1" x14ac:dyDescent="0.2">
      <c r="A185" s="105" t="s">
        <v>26</v>
      </c>
      <c r="B185" s="106" t="s">
        <v>116</v>
      </c>
      <c r="C185" s="99"/>
      <c r="D185" s="99"/>
      <c r="E185" s="107" t="s">
        <v>68</v>
      </c>
      <c r="F185" s="108" t="s">
        <v>68</v>
      </c>
      <c r="G185" s="109">
        <f>SUM(G187,G192)</f>
        <v>23128.14</v>
      </c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/>
      <c r="AL185" s="103"/>
      <c r="AM185" s="103"/>
      <c r="AN185" s="103"/>
      <c r="AO185" s="103"/>
      <c r="AP185" s="103"/>
      <c r="AQ185" s="103"/>
      <c r="AR185" s="103"/>
      <c r="AS185" s="103"/>
      <c r="AT185" s="103"/>
      <c r="AU185" s="103"/>
      <c r="AV185" s="103"/>
      <c r="AW185" s="103"/>
      <c r="AX185" s="103"/>
      <c r="AY185" s="103"/>
      <c r="AZ185" s="103"/>
      <c r="BA185" s="103"/>
      <c r="BB185" s="103"/>
      <c r="BC185" s="103"/>
      <c r="BD185" s="103"/>
      <c r="BE185" s="103"/>
      <c r="BF185" s="103"/>
      <c r="BG185" s="103"/>
      <c r="BH185" s="103"/>
      <c r="BI185" s="103"/>
      <c r="BJ185" s="103"/>
      <c r="BK185" s="103"/>
      <c r="BL185" s="103"/>
      <c r="BM185" s="103"/>
      <c r="BN185" s="103"/>
      <c r="BO185" s="103"/>
      <c r="BP185" s="103"/>
      <c r="BQ185" s="103"/>
      <c r="BR185" s="103"/>
      <c r="BS185" s="103"/>
      <c r="BT185" s="103"/>
    </row>
    <row r="186" spans="1:72" s="104" customFormat="1" ht="9.75" customHeight="1" x14ac:dyDescent="0.2">
      <c r="A186" s="97"/>
      <c r="B186" s="98"/>
      <c r="C186" s="123"/>
      <c r="D186" s="99"/>
      <c r="E186" s="99"/>
      <c r="F186" s="116"/>
      <c r="G186" s="117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103"/>
      <c r="AK186" s="103"/>
      <c r="AL186" s="103"/>
      <c r="AM186" s="103"/>
      <c r="AN186" s="103"/>
      <c r="AO186" s="103"/>
      <c r="AP186" s="103"/>
      <c r="AQ186" s="103"/>
      <c r="AR186" s="103"/>
      <c r="AS186" s="103"/>
      <c r="AT186" s="103"/>
      <c r="AU186" s="103"/>
      <c r="AV186" s="103"/>
      <c r="AW186" s="103"/>
      <c r="AX186" s="103"/>
      <c r="AY186" s="103"/>
      <c r="AZ186" s="103"/>
      <c r="BA186" s="103"/>
      <c r="BB186" s="103"/>
      <c r="BC186" s="103"/>
      <c r="BD186" s="103"/>
      <c r="BE186" s="103"/>
      <c r="BF186" s="103"/>
      <c r="BG186" s="103"/>
      <c r="BH186" s="103"/>
      <c r="BI186" s="103"/>
      <c r="BJ186" s="103"/>
      <c r="BK186" s="103"/>
      <c r="BL186" s="103"/>
      <c r="BM186" s="103"/>
      <c r="BN186" s="103"/>
      <c r="BO186" s="103"/>
      <c r="BP186" s="103"/>
      <c r="BQ186" s="103"/>
      <c r="BR186" s="103"/>
      <c r="BS186" s="103"/>
      <c r="BT186" s="103"/>
    </row>
    <row r="187" spans="1:72" s="104" customFormat="1" ht="15.75" customHeight="1" x14ac:dyDescent="0.2">
      <c r="A187" s="97"/>
      <c r="B187" s="115" t="s">
        <v>15</v>
      </c>
      <c r="C187" s="99"/>
      <c r="D187" s="99"/>
      <c r="E187" s="107" t="s">
        <v>68</v>
      </c>
      <c r="F187" s="108" t="s">
        <v>68</v>
      </c>
      <c r="G187" s="109">
        <f>SUM(G189)</f>
        <v>22899.17</v>
      </c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  <c r="AA187" s="103"/>
      <c r="AB187" s="103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03"/>
      <c r="AN187" s="103"/>
      <c r="AO187" s="103"/>
      <c r="AP187" s="103"/>
      <c r="AQ187" s="103"/>
      <c r="AR187" s="103"/>
      <c r="AS187" s="103"/>
      <c r="AT187" s="103"/>
      <c r="AU187" s="103"/>
      <c r="AV187" s="103"/>
      <c r="AW187" s="103"/>
      <c r="AX187" s="103"/>
      <c r="AY187" s="103"/>
      <c r="AZ187" s="103"/>
      <c r="BA187" s="103"/>
      <c r="BB187" s="103"/>
      <c r="BC187" s="103"/>
      <c r="BD187" s="103"/>
      <c r="BE187" s="103"/>
      <c r="BF187" s="103"/>
      <c r="BG187" s="103"/>
      <c r="BH187" s="103"/>
      <c r="BI187" s="103"/>
      <c r="BJ187" s="103"/>
      <c r="BK187" s="103"/>
      <c r="BL187" s="103"/>
      <c r="BM187" s="103"/>
      <c r="BN187" s="103"/>
      <c r="BO187" s="103"/>
      <c r="BP187" s="103"/>
      <c r="BQ187" s="103"/>
      <c r="BR187" s="103"/>
      <c r="BS187" s="103"/>
      <c r="BT187" s="103"/>
    </row>
    <row r="188" spans="1:72" s="104" customFormat="1" ht="5.25" customHeight="1" x14ac:dyDescent="0.2">
      <c r="A188" s="97"/>
      <c r="B188" s="98"/>
      <c r="C188" s="123"/>
      <c r="D188" s="99"/>
      <c r="E188" s="99"/>
      <c r="F188" s="116"/>
      <c r="G188" s="117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103"/>
      <c r="T188" s="103"/>
      <c r="U188" s="103"/>
      <c r="V188" s="103"/>
      <c r="W188" s="103"/>
      <c r="X188" s="103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103"/>
      <c r="AO188" s="103"/>
      <c r="AP188" s="103"/>
      <c r="AQ188" s="103"/>
      <c r="AR188" s="103"/>
      <c r="AS188" s="103"/>
      <c r="AT188" s="103"/>
      <c r="AU188" s="103"/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  <c r="BQ188" s="103"/>
      <c r="BR188" s="103"/>
      <c r="BS188" s="103"/>
      <c r="BT188" s="103"/>
    </row>
    <row r="189" spans="1:72" s="104" customFormat="1" ht="15.75" customHeight="1" x14ac:dyDescent="0.2">
      <c r="A189" s="97"/>
      <c r="B189" s="98"/>
      <c r="C189" s="123"/>
      <c r="D189" s="99"/>
      <c r="E189" s="111"/>
      <c r="F189" s="112"/>
      <c r="G189" s="113">
        <f>SUM(G190:G190)</f>
        <v>22899.17</v>
      </c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3"/>
      <c r="T189" s="103"/>
      <c r="U189" s="103"/>
      <c r="V189" s="103"/>
      <c r="W189" s="103"/>
      <c r="X189" s="103"/>
      <c r="Y189" s="103"/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3"/>
      <c r="AK189" s="103"/>
      <c r="AL189" s="103"/>
      <c r="AM189" s="103"/>
      <c r="AN189" s="103"/>
      <c r="AO189" s="103"/>
      <c r="AP189" s="103"/>
      <c r="AQ189" s="103"/>
      <c r="AR189" s="103"/>
      <c r="AS189" s="103"/>
      <c r="AT189" s="103"/>
      <c r="AU189" s="103"/>
      <c r="AV189" s="103"/>
      <c r="AW189" s="103"/>
      <c r="AX189" s="103"/>
      <c r="AY189" s="103"/>
      <c r="AZ189" s="103"/>
      <c r="BA189" s="103"/>
      <c r="BB189" s="103"/>
      <c r="BC189" s="103"/>
      <c r="BD189" s="103"/>
      <c r="BE189" s="103"/>
      <c r="BF189" s="103"/>
      <c r="BG189" s="103"/>
      <c r="BH189" s="103"/>
      <c r="BI189" s="103"/>
      <c r="BJ189" s="103"/>
      <c r="BK189" s="103"/>
      <c r="BL189" s="103"/>
      <c r="BM189" s="103"/>
      <c r="BN189" s="103"/>
      <c r="BO189" s="103"/>
      <c r="BP189" s="103"/>
      <c r="BQ189" s="103"/>
      <c r="BR189" s="103"/>
      <c r="BS189" s="103"/>
      <c r="BT189" s="103"/>
    </row>
    <row r="190" spans="1:72" s="104" customFormat="1" ht="15.75" customHeight="1" x14ac:dyDescent="0.2">
      <c r="A190" s="97"/>
      <c r="B190" s="98"/>
      <c r="C190" s="123"/>
      <c r="D190" s="99"/>
      <c r="E190" s="99" t="s">
        <v>83</v>
      </c>
      <c r="F190" s="116" t="s">
        <v>68</v>
      </c>
      <c r="G190" s="117">
        <f>21836.39+1062.78</f>
        <v>22899.17</v>
      </c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3"/>
      <c r="AM190" s="103"/>
      <c r="AN190" s="103"/>
      <c r="AO190" s="103"/>
      <c r="AP190" s="103"/>
      <c r="AQ190" s="103"/>
      <c r="AR190" s="103"/>
      <c r="AS190" s="103"/>
      <c r="AT190" s="103"/>
      <c r="AU190" s="103"/>
      <c r="AV190" s="103"/>
      <c r="AW190" s="103"/>
      <c r="AX190" s="103"/>
      <c r="AY190" s="103"/>
      <c r="AZ190" s="103"/>
      <c r="BA190" s="103"/>
      <c r="BB190" s="103"/>
      <c r="BC190" s="103"/>
      <c r="BD190" s="103"/>
      <c r="BE190" s="103"/>
      <c r="BF190" s="103"/>
      <c r="BG190" s="103"/>
      <c r="BH190" s="103"/>
      <c r="BI190" s="103"/>
      <c r="BJ190" s="103"/>
      <c r="BK190" s="103"/>
      <c r="BL190" s="103"/>
      <c r="BM190" s="103"/>
      <c r="BN190" s="103"/>
      <c r="BO190" s="103"/>
      <c r="BP190" s="103"/>
      <c r="BQ190" s="103"/>
      <c r="BR190" s="103"/>
      <c r="BS190" s="103"/>
      <c r="BT190" s="103"/>
    </row>
    <row r="191" spans="1:72" s="104" customFormat="1" ht="5.25" customHeight="1" x14ac:dyDescent="0.2">
      <c r="A191" s="97"/>
      <c r="B191" s="98"/>
      <c r="C191" s="123"/>
      <c r="D191" s="99"/>
      <c r="E191" s="100"/>
      <c r="F191" s="102"/>
      <c r="G191" s="121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3"/>
      <c r="AM191" s="103"/>
      <c r="AN191" s="103"/>
      <c r="AO191" s="103"/>
      <c r="AP191" s="103"/>
      <c r="AQ191" s="103"/>
      <c r="AR191" s="103"/>
      <c r="AS191" s="103"/>
      <c r="AT191" s="103"/>
      <c r="AU191" s="103"/>
      <c r="AV191" s="103"/>
      <c r="AW191" s="103"/>
      <c r="AX191" s="103"/>
      <c r="AY191" s="103"/>
      <c r="AZ191" s="103"/>
      <c r="BA191" s="103"/>
      <c r="BB191" s="103"/>
      <c r="BC191" s="103"/>
      <c r="BD191" s="103"/>
      <c r="BE191" s="103"/>
      <c r="BF191" s="103"/>
      <c r="BG191" s="103"/>
      <c r="BH191" s="103"/>
      <c r="BI191" s="103"/>
      <c r="BJ191" s="103"/>
      <c r="BK191" s="103"/>
      <c r="BL191" s="103"/>
      <c r="BM191" s="103"/>
      <c r="BN191" s="103"/>
      <c r="BO191" s="103"/>
      <c r="BP191" s="103"/>
      <c r="BQ191" s="103"/>
      <c r="BR191" s="103"/>
      <c r="BS191" s="103"/>
      <c r="BT191" s="103"/>
    </row>
    <row r="192" spans="1:72" s="104" customFormat="1" ht="24.75" customHeight="1" x14ac:dyDescent="0.2">
      <c r="A192" s="97"/>
      <c r="B192" s="125" t="s">
        <v>14</v>
      </c>
      <c r="C192" s="99"/>
      <c r="D192" s="99"/>
      <c r="E192" s="100" t="s">
        <v>68</v>
      </c>
      <c r="F192" s="102" t="s">
        <v>68</v>
      </c>
      <c r="G192" s="101">
        <f>SUM(G194)</f>
        <v>228.97</v>
      </c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3"/>
      <c r="AM192" s="103"/>
      <c r="AN192" s="103"/>
      <c r="AO192" s="103"/>
      <c r="AP192" s="103"/>
      <c r="AQ192" s="103"/>
      <c r="AR192" s="103"/>
      <c r="AS192" s="103"/>
      <c r="AT192" s="103"/>
      <c r="AU192" s="103"/>
      <c r="AV192" s="103"/>
      <c r="AW192" s="103"/>
      <c r="AX192" s="103"/>
      <c r="AY192" s="103"/>
      <c r="AZ192" s="103"/>
      <c r="BA192" s="103"/>
      <c r="BB192" s="103"/>
      <c r="BC192" s="103"/>
      <c r="BD192" s="103"/>
      <c r="BE192" s="103"/>
      <c r="BF192" s="103"/>
      <c r="BG192" s="103"/>
      <c r="BH192" s="103"/>
      <c r="BI192" s="103"/>
      <c r="BJ192" s="103"/>
      <c r="BK192" s="103"/>
      <c r="BL192" s="103"/>
      <c r="BM192" s="103"/>
      <c r="BN192" s="103"/>
      <c r="BO192" s="103"/>
      <c r="BP192" s="103"/>
      <c r="BQ192" s="103"/>
      <c r="BR192" s="103"/>
      <c r="BS192" s="103"/>
      <c r="BT192" s="103"/>
    </row>
    <row r="193" spans="1:16135" s="104" customFormat="1" ht="6.75" customHeight="1" x14ac:dyDescent="0.2">
      <c r="A193" s="97"/>
      <c r="B193" s="98"/>
      <c r="C193" s="123"/>
      <c r="D193" s="99"/>
      <c r="E193" s="99"/>
      <c r="F193" s="116"/>
      <c r="G193" s="117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3"/>
      <c r="AK193" s="103"/>
      <c r="AL193" s="103"/>
      <c r="AM193" s="103"/>
      <c r="AN193" s="103"/>
      <c r="AO193" s="103"/>
      <c r="AP193" s="103"/>
      <c r="AQ193" s="103"/>
      <c r="AR193" s="103"/>
      <c r="AS193" s="103"/>
      <c r="AT193" s="103"/>
      <c r="AU193" s="103"/>
      <c r="AV193" s="103"/>
      <c r="AW193" s="103"/>
      <c r="AX193" s="103"/>
      <c r="AY193" s="103"/>
      <c r="AZ193" s="103"/>
      <c r="BA193" s="103"/>
      <c r="BB193" s="103"/>
      <c r="BC193" s="103"/>
      <c r="BD193" s="103"/>
      <c r="BE193" s="103"/>
      <c r="BF193" s="103"/>
      <c r="BG193" s="103"/>
      <c r="BH193" s="103"/>
      <c r="BI193" s="103"/>
      <c r="BJ193" s="103"/>
      <c r="BK193" s="103"/>
      <c r="BL193" s="103"/>
      <c r="BM193" s="103"/>
      <c r="BN193" s="103"/>
      <c r="BO193" s="103"/>
      <c r="BP193" s="103"/>
      <c r="BQ193" s="103"/>
      <c r="BR193" s="103"/>
      <c r="BS193" s="103"/>
      <c r="BT193" s="103"/>
    </row>
    <row r="194" spans="1:16135" s="104" customFormat="1" ht="15.75" customHeight="1" x14ac:dyDescent="0.2">
      <c r="A194" s="97"/>
      <c r="B194" s="98"/>
      <c r="C194" s="123"/>
      <c r="D194" s="99"/>
      <c r="E194" s="111"/>
      <c r="F194" s="112"/>
      <c r="G194" s="113">
        <f>SUM(G195:G195)</f>
        <v>228.97</v>
      </c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3"/>
      <c r="T194" s="103"/>
      <c r="U194" s="103"/>
      <c r="V194" s="103"/>
      <c r="W194" s="103"/>
      <c r="X194" s="103"/>
      <c r="Y194" s="103"/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3"/>
      <c r="AK194" s="103"/>
      <c r="AL194" s="103"/>
      <c r="AM194" s="103"/>
      <c r="AN194" s="103"/>
      <c r="AO194" s="103"/>
      <c r="AP194" s="103"/>
      <c r="AQ194" s="103"/>
      <c r="AR194" s="103"/>
      <c r="AS194" s="103"/>
      <c r="AT194" s="103"/>
      <c r="AU194" s="103"/>
      <c r="AV194" s="103"/>
      <c r="AW194" s="103"/>
      <c r="AX194" s="103"/>
      <c r="AY194" s="103"/>
      <c r="AZ194" s="103"/>
      <c r="BA194" s="103"/>
      <c r="BB194" s="103"/>
      <c r="BC194" s="103"/>
      <c r="BD194" s="103"/>
      <c r="BE194" s="103"/>
      <c r="BF194" s="103"/>
      <c r="BG194" s="103"/>
      <c r="BH194" s="103"/>
      <c r="BI194" s="103"/>
      <c r="BJ194" s="103"/>
      <c r="BK194" s="103"/>
      <c r="BL194" s="103"/>
      <c r="BM194" s="103"/>
      <c r="BN194" s="103"/>
      <c r="BO194" s="103"/>
      <c r="BP194" s="103"/>
      <c r="BQ194" s="103"/>
      <c r="BR194" s="103"/>
      <c r="BS194" s="103"/>
      <c r="BT194" s="103"/>
    </row>
    <row r="195" spans="1:16135" s="104" customFormat="1" ht="15.75" customHeight="1" x14ac:dyDescent="0.2">
      <c r="A195" s="97"/>
      <c r="B195" s="98"/>
      <c r="C195" s="123"/>
      <c r="D195" s="99"/>
      <c r="E195" s="99" t="s">
        <v>83</v>
      </c>
      <c r="F195" s="116" t="s">
        <v>68</v>
      </c>
      <c r="G195" s="117">
        <f>218.35+10.62</f>
        <v>228.97</v>
      </c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3"/>
      <c r="T195" s="103"/>
      <c r="U195" s="103"/>
      <c r="V195" s="103"/>
      <c r="W195" s="103"/>
      <c r="X195" s="103"/>
      <c r="Y195" s="103"/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3"/>
      <c r="AK195" s="103"/>
      <c r="AL195" s="103"/>
      <c r="AM195" s="103"/>
      <c r="AN195" s="103"/>
      <c r="AO195" s="103"/>
      <c r="AP195" s="103"/>
      <c r="AQ195" s="103"/>
      <c r="AR195" s="103"/>
      <c r="AS195" s="103"/>
      <c r="AT195" s="103"/>
      <c r="AU195" s="103"/>
      <c r="AV195" s="103"/>
      <c r="AW195" s="103"/>
      <c r="AX195" s="103"/>
      <c r="AY195" s="103"/>
      <c r="AZ195" s="103"/>
      <c r="BA195" s="103"/>
      <c r="BB195" s="103"/>
      <c r="BC195" s="103"/>
      <c r="BD195" s="103"/>
      <c r="BE195" s="103"/>
      <c r="BF195" s="103"/>
      <c r="BG195" s="103"/>
      <c r="BH195" s="103"/>
      <c r="BI195" s="103"/>
      <c r="BJ195" s="103"/>
      <c r="BK195" s="103"/>
      <c r="BL195" s="103"/>
      <c r="BM195" s="103"/>
      <c r="BN195" s="103"/>
      <c r="BO195" s="103"/>
      <c r="BP195" s="103"/>
      <c r="BQ195" s="103"/>
      <c r="BR195" s="103"/>
      <c r="BS195" s="103"/>
      <c r="BT195" s="103"/>
    </row>
    <row r="196" spans="1:16135" s="104" customFormat="1" ht="5.25" customHeight="1" x14ac:dyDescent="0.2">
      <c r="A196" s="118"/>
      <c r="B196" s="119"/>
      <c r="C196" s="120"/>
      <c r="D196" s="100"/>
      <c r="E196" s="100"/>
      <c r="F196" s="102"/>
      <c r="G196" s="121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3"/>
      <c r="T196" s="103"/>
      <c r="U196" s="103"/>
      <c r="V196" s="103"/>
      <c r="W196" s="103"/>
      <c r="X196" s="103"/>
      <c r="Y196" s="103"/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3"/>
      <c r="AK196" s="103"/>
      <c r="AL196" s="103"/>
      <c r="AM196" s="103"/>
      <c r="AN196" s="103"/>
      <c r="AO196" s="103"/>
      <c r="AP196" s="103"/>
      <c r="AQ196" s="103"/>
      <c r="AR196" s="103"/>
      <c r="AS196" s="103"/>
      <c r="AT196" s="103"/>
      <c r="AU196" s="103"/>
      <c r="AV196" s="103"/>
      <c r="AW196" s="103"/>
      <c r="AX196" s="103"/>
      <c r="AY196" s="103"/>
      <c r="AZ196" s="103"/>
      <c r="BA196" s="103"/>
      <c r="BB196" s="103"/>
      <c r="BC196" s="103"/>
      <c r="BD196" s="103"/>
      <c r="BE196" s="103"/>
      <c r="BF196" s="103"/>
      <c r="BG196" s="103"/>
      <c r="BH196" s="103"/>
      <c r="BI196" s="103"/>
      <c r="BJ196" s="103"/>
      <c r="BK196" s="103"/>
      <c r="BL196" s="103"/>
      <c r="BM196" s="103"/>
      <c r="BN196" s="103"/>
      <c r="BO196" s="103"/>
      <c r="BP196" s="103"/>
      <c r="BQ196" s="103"/>
      <c r="BR196" s="103"/>
      <c r="BS196" s="103"/>
      <c r="BT196" s="103"/>
    </row>
    <row r="197" spans="1:16135" s="139" customFormat="1" ht="21.75" customHeight="1" x14ac:dyDescent="0.2">
      <c r="A197" s="133"/>
      <c r="B197" s="134" t="s">
        <v>117</v>
      </c>
      <c r="C197" s="135"/>
      <c r="D197" s="136"/>
      <c r="E197" s="137"/>
      <c r="F197" s="137">
        <f>SUM(F12,F18,F26,F32,F41,F163,F171,F178,F184)</f>
        <v>3946955.79</v>
      </c>
      <c r="G197" s="137">
        <f>SUM(G13,G19,G27,G33,G42,G164,G172,G179,G185)</f>
        <v>4575275.99</v>
      </c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38"/>
      <c r="AJ197" s="138"/>
      <c r="AK197" s="138"/>
      <c r="AL197" s="138"/>
      <c r="AM197" s="138"/>
      <c r="AN197" s="138"/>
      <c r="AO197" s="138"/>
      <c r="AP197" s="138"/>
      <c r="AQ197" s="138"/>
      <c r="AR197" s="138"/>
      <c r="AS197" s="138"/>
      <c r="AT197" s="138"/>
      <c r="AU197" s="138"/>
      <c r="AV197" s="138"/>
      <c r="AW197" s="138"/>
      <c r="AX197" s="138"/>
      <c r="AY197" s="138"/>
      <c r="AZ197" s="138"/>
      <c r="BA197" s="138"/>
      <c r="BB197" s="138"/>
      <c r="BC197" s="138"/>
      <c r="BD197" s="138"/>
      <c r="BE197" s="138"/>
      <c r="BF197" s="138"/>
      <c r="BG197" s="138"/>
      <c r="BH197" s="138"/>
      <c r="BI197" s="138"/>
      <c r="BJ197" s="138"/>
      <c r="BK197" s="138"/>
      <c r="BL197" s="138"/>
      <c r="BM197" s="138"/>
      <c r="BN197" s="138"/>
      <c r="BO197" s="138"/>
      <c r="BP197" s="138"/>
      <c r="BQ197" s="138"/>
      <c r="BR197" s="138"/>
      <c r="BS197" s="138"/>
      <c r="BT197" s="138"/>
    </row>
    <row r="199" spans="1:16135" s="5" customFormat="1" x14ac:dyDescent="0.25">
      <c r="A199" s="140"/>
      <c r="B199" s="84"/>
      <c r="C199" s="84"/>
      <c r="D199" s="84"/>
      <c r="E199" s="84"/>
      <c r="I199" s="19"/>
      <c r="BY199" s="84"/>
      <c r="BZ199" s="84"/>
      <c r="CA199" s="84"/>
      <c r="CB199" s="84"/>
      <c r="CC199" s="84"/>
      <c r="CD199" s="84"/>
      <c r="CE199" s="84"/>
      <c r="CF199" s="84"/>
      <c r="CG199" s="84"/>
      <c r="CH199" s="84"/>
      <c r="CI199" s="84"/>
      <c r="CJ199" s="84"/>
      <c r="CK199" s="84"/>
      <c r="CL199" s="84"/>
      <c r="CM199" s="84"/>
      <c r="CN199" s="84"/>
      <c r="CO199" s="84"/>
      <c r="CP199" s="84"/>
      <c r="CQ199" s="84"/>
      <c r="CR199" s="84"/>
      <c r="CS199" s="84"/>
      <c r="CT199" s="84"/>
      <c r="CU199" s="84"/>
      <c r="CV199" s="84"/>
      <c r="CW199" s="84"/>
      <c r="CX199" s="84"/>
      <c r="CY199" s="84"/>
      <c r="CZ199" s="84"/>
      <c r="DA199" s="84"/>
      <c r="DB199" s="84"/>
      <c r="DC199" s="84"/>
      <c r="DD199" s="84"/>
      <c r="DE199" s="84"/>
      <c r="DF199" s="84"/>
      <c r="DG199" s="84"/>
      <c r="DH199" s="84"/>
      <c r="DI199" s="84"/>
      <c r="DJ199" s="84"/>
      <c r="DK199" s="84"/>
      <c r="DL199" s="84"/>
      <c r="DM199" s="84"/>
      <c r="DN199" s="84"/>
      <c r="DO199" s="84"/>
      <c r="DP199" s="84"/>
      <c r="DQ199" s="84"/>
      <c r="DR199" s="84"/>
      <c r="DS199" s="84"/>
      <c r="DT199" s="84"/>
      <c r="DU199" s="84"/>
      <c r="DV199" s="84"/>
      <c r="DW199" s="84"/>
      <c r="DX199" s="84"/>
      <c r="DY199" s="84"/>
      <c r="DZ199" s="84"/>
      <c r="EA199" s="84"/>
      <c r="EB199" s="84"/>
      <c r="EC199" s="84"/>
      <c r="ED199" s="84"/>
      <c r="EE199" s="84"/>
      <c r="EF199" s="84"/>
      <c r="EG199" s="84"/>
      <c r="EH199" s="84"/>
      <c r="EI199" s="84"/>
      <c r="EJ199" s="84"/>
      <c r="EK199" s="84"/>
      <c r="EL199" s="84"/>
      <c r="EM199" s="84"/>
      <c r="EN199" s="84"/>
      <c r="EO199" s="84"/>
      <c r="EP199" s="84"/>
      <c r="EQ199" s="84"/>
      <c r="ER199" s="84"/>
      <c r="ES199" s="84"/>
      <c r="ET199" s="84"/>
      <c r="EU199" s="84"/>
      <c r="EV199" s="84"/>
      <c r="EW199" s="84"/>
      <c r="EX199" s="84"/>
      <c r="EY199" s="84"/>
      <c r="EZ199" s="84"/>
      <c r="FA199" s="84"/>
      <c r="FB199" s="84"/>
      <c r="FC199" s="84"/>
      <c r="FD199" s="84"/>
      <c r="FE199" s="84"/>
      <c r="FF199" s="84"/>
      <c r="FG199" s="84"/>
      <c r="FH199" s="84"/>
      <c r="FI199" s="84"/>
      <c r="FJ199" s="84"/>
      <c r="FK199" s="84"/>
      <c r="FL199" s="84"/>
      <c r="FM199" s="84"/>
      <c r="FN199" s="84"/>
      <c r="FO199" s="84"/>
      <c r="FP199" s="84"/>
      <c r="FQ199" s="84"/>
      <c r="FR199" s="84"/>
      <c r="FS199" s="84"/>
      <c r="FT199" s="84"/>
      <c r="FU199" s="84"/>
      <c r="FV199" s="84"/>
      <c r="FW199" s="84"/>
      <c r="FX199" s="84"/>
      <c r="FY199" s="84"/>
      <c r="FZ199" s="84"/>
      <c r="GA199" s="84"/>
      <c r="GB199" s="84"/>
      <c r="GC199" s="84"/>
      <c r="GD199" s="84"/>
      <c r="GE199" s="84"/>
      <c r="GF199" s="84"/>
      <c r="GG199" s="84"/>
      <c r="GH199" s="84"/>
      <c r="GI199" s="84"/>
      <c r="GJ199" s="84"/>
      <c r="GK199" s="84"/>
      <c r="GL199" s="84"/>
      <c r="GM199" s="84"/>
      <c r="GN199" s="84"/>
      <c r="GO199" s="84"/>
      <c r="GP199" s="84"/>
      <c r="GQ199" s="84"/>
      <c r="GR199" s="84"/>
      <c r="GS199" s="84"/>
      <c r="GT199" s="84"/>
      <c r="GU199" s="84"/>
      <c r="GV199" s="84"/>
      <c r="GW199" s="84"/>
      <c r="GX199" s="84"/>
      <c r="GY199" s="84"/>
      <c r="GZ199" s="84"/>
      <c r="HA199" s="84"/>
      <c r="HB199" s="84"/>
      <c r="HC199" s="84"/>
      <c r="HD199" s="84"/>
      <c r="HE199" s="84"/>
      <c r="HF199" s="84"/>
      <c r="HG199" s="84"/>
      <c r="HH199" s="84"/>
      <c r="HI199" s="84"/>
      <c r="HJ199" s="84"/>
      <c r="HK199" s="84"/>
      <c r="HL199" s="84"/>
      <c r="HM199" s="84"/>
      <c r="HN199" s="84"/>
      <c r="HO199" s="84"/>
      <c r="HP199" s="84"/>
      <c r="HQ199" s="84"/>
      <c r="HR199" s="84"/>
      <c r="HS199" s="84"/>
      <c r="HT199" s="84"/>
      <c r="HU199" s="84"/>
      <c r="HV199" s="84"/>
      <c r="HW199" s="84"/>
      <c r="HX199" s="84"/>
      <c r="HY199" s="84"/>
      <c r="HZ199" s="84"/>
      <c r="IA199" s="84"/>
      <c r="IB199" s="84"/>
      <c r="IC199" s="84"/>
      <c r="ID199" s="84"/>
      <c r="IE199" s="84"/>
      <c r="IF199" s="84"/>
      <c r="IG199" s="84"/>
      <c r="IH199" s="84"/>
      <c r="II199" s="84"/>
      <c r="IJ199" s="84"/>
      <c r="IK199" s="84"/>
      <c r="IL199" s="84"/>
      <c r="IM199" s="84"/>
      <c r="IN199" s="84"/>
      <c r="IO199" s="84"/>
      <c r="IP199" s="84"/>
      <c r="IQ199" s="84"/>
      <c r="IR199" s="84"/>
      <c r="IS199" s="84"/>
      <c r="IT199" s="84"/>
      <c r="IU199" s="84"/>
      <c r="IV199" s="84"/>
      <c r="IW199" s="84"/>
      <c r="IX199" s="84"/>
      <c r="IY199" s="84"/>
      <c r="IZ199" s="84"/>
      <c r="JA199" s="84"/>
      <c r="JB199" s="84"/>
      <c r="JC199" s="84"/>
      <c r="JD199" s="84"/>
      <c r="JE199" s="84"/>
      <c r="JF199" s="84"/>
      <c r="JG199" s="84"/>
      <c r="JH199" s="84"/>
      <c r="JI199" s="84"/>
      <c r="JJ199" s="84"/>
      <c r="JK199" s="84"/>
      <c r="JL199" s="84"/>
      <c r="JM199" s="84"/>
      <c r="JN199" s="84"/>
      <c r="JO199" s="84"/>
      <c r="JP199" s="84"/>
      <c r="JQ199" s="84"/>
      <c r="JR199" s="84"/>
      <c r="JS199" s="84"/>
      <c r="JT199" s="84"/>
      <c r="JU199" s="84"/>
      <c r="JV199" s="84"/>
      <c r="JW199" s="84"/>
      <c r="JX199" s="84"/>
      <c r="JY199" s="84"/>
      <c r="JZ199" s="84"/>
      <c r="KA199" s="84"/>
      <c r="KB199" s="84"/>
      <c r="KC199" s="84"/>
      <c r="KD199" s="84"/>
      <c r="KE199" s="84"/>
      <c r="KF199" s="84"/>
      <c r="KG199" s="84"/>
      <c r="KH199" s="84"/>
      <c r="KI199" s="84"/>
      <c r="KJ199" s="84"/>
      <c r="KK199" s="84"/>
      <c r="KL199" s="84"/>
      <c r="KM199" s="84"/>
      <c r="KN199" s="84"/>
      <c r="KO199" s="84"/>
      <c r="KP199" s="84"/>
      <c r="KQ199" s="84"/>
      <c r="KR199" s="84"/>
      <c r="KS199" s="84"/>
      <c r="KT199" s="84"/>
      <c r="KU199" s="84"/>
      <c r="KV199" s="84"/>
      <c r="KW199" s="84"/>
      <c r="KX199" s="84"/>
      <c r="KY199" s="84"/>
      <c r="KZ199" s="84"/>
      <c r="LA199" s="84"/>
      <c r="LB199" s="84"/>
      <c r="LC199" s="84"/>
      <c r="LD199" s="84"/>
      <c r="LE199" s="84"/>
      <c r="LF199" s="84"/>
      <c r="LG199" s="84"/>
      <c r="LH199" s="84"/>
      <c r="LI199" s="84"/>
      <c r="LJ199" s="84"/>
      <c r="LK199" s="84"/>
      <c r="LL199" s="84"/>
      <c r="LM199" s="84"/>
      <c r="LN199" s="84"/>
      <c r="LO199" s="84"/>
      <c r="LP199" s="84"/>
      <c r="LQ199" s="84"/>
      <c r="LR199" s="84"/>
      <c r="LS199" s="84"/>
      <c r="LT199" s="84"/>
      <c r="LU199" s="84"/>
      <c r="LV199" s="84"/>
      <c r="LW199" s="84"/>
      <c r="LX199" s="84"/>
      <c r="LY199" s="84"/>
      <c r="LZ199" s="84"/>
      <c r="MA199" s="84"/>
      <c r="MB199" s="84"/>
      <c r="MC199" s="84"/>
      <c r="MD199" s="84"/>
      <c r="ME199" s="84"/>
      <c r="MF199" s="84"/>
      <c r="MG199" s="84"/>
      <c r="MH199" s="84"/>
      <c r="MI199" s="84"/>
      <c r="MJ199" s="84"/>
      <c r="MK199" s="84"/>
      <c r="ML199" s="84"/>
      <c r="MM199" s="84"/>
      <c r="MN199" s="84"/>
      <c r="MO199" s="84"/>
      <c r="MP199" s="84"/>
      <c r="MQ199" s="84"/>
      <c r="MR199" s="84"/>
      <c r="MS199" s="84"/>
      <c r="MT199" s="84"/>
      <c r="MU199" s="84"/>
      <c r="MV199" s="84"/>
      <c r="MW199" s="84"/>
      <c r="MX199" s="84"/>
      <c r="MY199" s="84"/>
      <c r="MZ199" s="84"/>
      <c r="NA199" s="84"/>
      <c r="NB199" s="84"/>
      <c r="NC199" s="84"/>
      <c r="ND199" s="84"/>
      <c r="NE199" s="84"/>
      <c r="NF199" s="84"/>
      <c r="NG199" s="84"/>
      <c r="NH199" s="84"/>
      <c r="NI199" s="84"/>
      <c r="NJ199" s="84"/>
      <c r="NK199" s="84"/>
      <c r="NL199" s="84"/>
      <c r="NM199" s="84"/>
      <c r="NN199" s="84"/>
      <c r="NO199" s="84"/>
      <c r="NP199" s="84"/>
      <c r="NQ199" s="84"/>
      <c r="NR199" s="84"/>
      <c r="NS199" s="84"/>
      <c r="NT199" s="84"/>
      <c r="NU199" s="84"/>
      <c r="NV199" s="84"/>
      <c r="NW199" s="84"/>
      <c r="NX199" s="84"/>
      <c r="NY199" s="84"/>
      <c r="NZ199" s="84"/>
      <c r="OA199" s="84"/>
      <c r="OB199" s="84"/>
      <c r="OC199" s="84"/>
      <c r="OD199" s="84"/>
      <c r="OE199" s="84"/>
      <c r="OF199" s="84"/>
      <c r="OG199" s="84"/>
      <c r="OH199" s="84"/>
      <c r="OI199" s="84"/>
      <c r="OJ199" s="84"/>
      <c r="OK199" s="84"/>
      <c r="OL199" s="84"/>
      <c r="OM199" s="84"/>
      <c r="ON199" s="84"/>
      <c r="OO199" s="84"/>
      <c r="OP199" s="84"/>
      <c r="OQ199" s="84"/>
      <c r="OR199" s="84"/>
      <c r="OS199" s="84"/>
      <c r="OT199" s="84"/>
      <c r="OU199" s="84"/>
      <c r="OV199" s="84"/>
      <c r="OW199" s="84"/>
      <c r="OX199" s="84"/>
      <c r="OY199" s="84"/>
      <c r="OZ199" s="84"/>
      <c r="PA199" s="84"/>
      <c r="PB199" s="84"/>
      <c r="PC199" s="84"/>
      <c r="PD199" s="84"/>
      <c r="PE199" s="84"/>
      <c r="PF199" s="84"/>
      <c r="PG199" s="84"/>
      <c r="PH199" s="84"/>
      <c r="PI199" s="84"/>
      <c r="PJ199" s="84"/>
      <c r="PK199" s="84"/>
      <c r="PL199" s="84"/>
      <c r="PM199" s="84"/>
      <c r="PN199" s="84"/>
      <c r="PO199" s="84"/>
      <c r="PP199" s="84"/>
      <c r="PQ199" s="84"/>
      <c r="PR199" s="84"/>
      <c r="PS199" s="84"/>
      <c r="PT199" s="84"/>
      <c r="PU199" s="84"/>
      <c r="PV199" s="84"/>
      <c r="PW199" s="84"/>
      <c r="PX199" s="84"/>
      <c r="PY199" s="84"/>
      <c r="PZ199" s="84"/>
      <c r="QA199" s="84"/>
      <c r="QB199" s="84"/>
      <c r="QC199" s="84"/>
      <c r="QD199" s="84"/>
      <c r="QE199" s="84"/>
      <c r="QF199" s="84"/>
      <c r="QG199" s="84"/>
      <c r="QH199" s="84"/>
      <c r="QI199" s="84"/>
      <c r="QJ199" s="84"/>
      <c r="QK199" s="84"/>
      <c r="QL199" s="84"/>
      <c r="QM199" s="84"/>
      <c r="QN199" s="84"/>
      <c r="QO199" s="84"/>
      <c r="QP199" s="84"/>
      <c r="QQ199" s="84"/>
      <c r="QR199" s="84"/>
      <c r="QS199" s="84"/>
      <c r="QT199" s="84"/>
      <c r="QU199" s="84"/>
      <c r="QV199" s="84"/>
      <c r="QW199" s="84"/>
      <c r="QX199" s="84"/>
      <c r="QY199" s="84"/>
      <c r="QZ199" s="84"/>
      <c r="RA199" s="84"/>
      <c r="RB199" s="84"/>
      <c r="RC199" s="84"/>
      <c r="RD199" s="84"/>
      <c r="RE199" s="84"/>
      <c r="RF199" s="84"/>
      <c r="RG199" s="84"/>
      <c r="RH199" s="84"/>
      <c r="RI199" s="84"/>
      <c r="RJ199" s="84"/>
      <c r="RK199" s="84"/>
      <c r="RL199" s="84"/>
      <c r="RM199" s="84"/>
      <c r="RN199" s="84"/>
      <c r="RO199" s="84"/>
      <c r="RP199" s="84"/>
      <c r="RQ199" s="84"/>
      <c r="RR199" s="84"/>
      <c r="RS199" s="84"/>
      <c r="RT199" s="84"/>
      <c r="RU199" s="84"/>
      <c r="RV199" s="84"/>
      <c r="RW199" s="84"/>
      <c r="RX199" s="84"/>
      <c r="RY199" s="84"/>
      <c r="RZ199" s="84"/>
      <c r="SA199" s="84"/>
      <c r="SB199" s="84"/>
      <c r="SC199" s="84"/>
      <c r="SD199" s="84"/>
      <c r="SE199" s="84"/>
      <c r="SF199" s="84"/>
      <c r="SG199" s="84"/>
      <c r="SH199" s="84"/>
      <c r="SI199" s="84"/>
      <c r="SJ199" s="84"/>
      <c r="SK199" s="84"/>
      <c r="SL199" s="84"/>
      <c r="SM199" s="84"/>
      <c r="SN199" s="84"/>
      <c r="SO199" s="84"/>
      <c r="SP199" s="84"/>
      <c r="SQ199" s="84"/>
      <c r="SR199" s="84"/>
      <c r="SS199" s="84"/>
      <c r="ST199" s="84"/>
      <c r="SU199" s="84"/>
      <c r="SV199" s="84"/>
      <c r="SW199" s="84"/>
      <c r="SX199" s="84"/>
      <c r="SY199" s="84"/>
      <c r="SZ199" s="84"/>
      <c r="TA199" s="84"/>
      <c r="TB199" s="84"/>
      <c r="TC199" s="84"/>
      <c r="TD199" s="84"/>
      <c r="TE199" s="84"/>
      <c r="TF199" s="84"/>
      <c r="TG199" s="84"/>
      <c r="TH199" s="84"/>
      <c r="TI199" s="84"/>
      <c r="TJ199" s="84"/>
      <c r="TK199" s="84"/>
      <c r="TL199" s="84"/>
      <c r="TM199" s="84"/>
      <c r="TN199" s="84"/>
      <c r="TO199" s="84"/>
      <c r="TP199" s="84"/>
      <c r="TQ199" s="84"/>
      <c r="TR199" s="84"/>
      <c r="TS199" s="84"/>
      <c r="TT199" s="84"/>
      <c r="TU199" s="84"/>
      <c r="TV199" s="84"/>
      <c r="TW199" s="84"/>
      <c r="TX199" s="84"/>
      <c r="TY199" s="84"/>
      <c r="TZ199" s="84"/>
      <c r="UA199" s="84"/>
      <c r="UB199" s="84"/>
      <c r="UC199" s="84"/>
      <c r="UD199" s="84"/>
      <c r="UE199" s="84"/>
      <c r="UF199" s="84"/>
      <c r="UG199" s="84"/>
      <c r="UH199" s="84"/>
      <c r="UI199" s="84"/>
      <c r="UJ199" s="84"/>
      <c r="UK199" s="84"/>
      <c r="UL199" s="84"/>
      <c r="UM199" s="84"/>
      <c r="UN199" s="84"/>
      <c r="UO199" s="84"/>
      <c r="UP199" s="84"/>
      <c r="UQ199" s="84"/>
      <c r="UR199" s="84"/>
      <c r="US199" s="84"/>
      <c r="UT199" s="84"/>
      <c r="UU199" s="84"/>
      <c r="UV199" s="84"/>
      <c r="UW199" s="84"/>
      <c r="UX199" s="84"/>
      <c r="UY199" s="84"/>
      <c r="UZ199" s="84"/>
      <c r="VA199" s="84"/>
      <c r="VB199" s="84"/>
      <c r="VC199" s="84"/>
      <c r="VD199" s="84"/>
      <c r="VE199" s="84"/>
      <c r="VF199" s="84"/>
      <c r="VG199" s="84"/>
      <c r="VH199" s="84"/>
      <c r="VI199" s="84"/>
      <c r="VJ199" s="84"/>
      <c r="VK199" s="84"/>
      <c r="VL199" s="84"/>
      <c r="VM199" s="84"/>
      <c r="VN199" s="84"/>
      <c r="VO199" s="84"/>
      <c r="VP199" s="84"/>
      <c r="VQ199" s="84"/>
      <c r="VR199" s="84"/>
      <c r="VS199" s="84"/>
      <c r="VT199" s="84"/>
      <c r="VU199" s="84"/>
      <c r="VV199" s="84"/>
      <c r="VW199" s="84"/>
      <c r="VX199" s="84"/>
      <c r="VY199" s="84"/>
      <c r="VZ199" s="84"/>
      <c r="WA199" s="84"/>
      <c r="WB199" s="84"/>
      <c r="WC199" s="84"/>
      <c r="WD199" s="84"/>
      <c r="WE199" s="84"/>
      <c r="WF199" s="84"/>
      <c r="WG199" s="84"/>
      <c r="WH199" s="84"/>
      <c r="WI199" s="84"/>
      <c r="WJ199" s="84"/>
      <c r="WK199" s="84"/>
      <c r="WL199" s="84"/>
      <c r="WM199" s="84"/>
      <c r="WN199" s="84"/>
      <c r="WO199" s="84"/>
      <c r="WP199" s="84"/>
      <c r="WQ199" s="84"/>
      <c r="WR199" s="84"/>
      <c r="WS199" s="84"/>
      <c r="WT199" s="84"/>
      <c r="WU199" s="84"/>
      <c r="WV199" s="84"/>
      <c r="WW199" s="84"/>
      <c r="WX199" s="84"/>
      <c r="WY199" s="84"/>
      <c r="WZ199" s="84"/>
      <c r="XA199" s="84"/>
      <c r="XB199" s="84"/>
      <c r="XC199" s="84"/>
      <c r="XD199" s="84"/>
      <c r="XE199" s="84"/>
      <c r="XF199" s="84"/>
      <c r="XG199" s="84"/>
      <c r="XH199" s="84"/>
      <c r="XI199" s="84"/>
      <c r="XJ199" s="84"/>
      <c r="XK199" s="84"/>
      <c r="XL199" s="84"/>
      <c r="XM199" s="84"/>
      <c r="XN199" s="84"/>
      <c r="XO199" s="84"/>
      <c r="XP199" s="84"/>
      <c r="XQ199" s="84"/>
      <c r="XR199" s="84"/>
      <c r="XS199" s="84"/>
      <c r="XT199" s="84"/>
      <c r="XU199" s="84"/>
      <c r="XV199" s="84"/>
      <c r="XW199" s="84"/>
      <c r="XX199" s="84"/>
      <c r="XY199" s="84"/>
      <c r="XZ199" s="84"/>
      <c r="YA199" s="84"/>
      <c r="YB199" s="84"/>
      <c r="YC199" s="84"/>
      <c r="YD199" s="84"/>
      <c r="YE199" s="84"/>
      <c r="YF199" s="84"/>
      <c r="YG199" s="84"/>
      <c r="YH199" s="84"/>
      <c r="YI199" s="84"/>
      <c r="YJ199" s="84"/>
      <c r="YK199" s="84"/>
      <c r="YL199" s="84"/>
      <c r="YM199" s="84"/>
      <c r="YN199" s="84"/>
      <c r="YO199" s="84"/>
      <c r="YP199" s="84"/>
      <c r="YQ199" s="84"/>
      <c r="YR199" s="84"/>
      <c r="YS199" s="84"/>
      <c r="YT199" s="84"/>
      <c r="YU199" s="84"/>
      <c r="YV199" s="84"/>
      <c r="YW199" s="84"/>
      <c r="YX199" s="84"/>
      <c r="YY199" s="84"/>
      <c r="YZ199" s="84"/>
      <c r="ZA199" s="84"/>
      <c r="ZB199" s="84"/>
      <c r="ZC199" s="84"/>
      <c r="ZD199" s="84"/>
      <c r="ZE199" s="84"/>
      <c r="ZF199" s="84"/>
      <c r="ZG199" s="84"/>
      <c r="ZH199" s="84"/>
      <c r="ZI199" s="84"/>
      <c r="ZJ199" s="84"/>
      <c r="ZK199" s="84"/>
      <c r="ZL199" s="84"/>
      <c r="ZM199" s="84"/>
      <c r="ZN199" s="84"/>
      <c r="ZO199" s="84"/>
      <c r="ZP199" s="84"/>
      <c r="ZQ199" s="84"/>
      <c r="ZR199" s="84"/>
      <c r="ZS199" s="84"/>
      <c r="ZT199" s="84"/>
      <c r="ZU199" s="84"/>
      <c r="ZV199" s="84"/>
      <c r="ZW199" s="84"/>
      <c r="ZX199" s="84"/>
      <c r="ZY199" s="84"/>
      <c r="ZZ199" s="84"/>
      <c r="AAA199" s="84"/>
      <c r="AAB199" s="84"/>
      <c r="AAC199" s="84"/>
      <c r="AAD199" s="84"/>
      <c r="AAE199" s="84"/>
      <c r="AAF199" s="84"/>
      <c r="AAG199" s="84"/>
      <c r="AAH199" s="84"/>
      <c r="AAI199" s="84"/>
      <c r="AAJ199" s="84"/>
      <c r="AAK199" s="84"/>
      <c r="AAL199" s="84"/>
      <c r="AAM199" s="84"/>
      <c r="AAN199" s="84"/>
      <c r="AAO199" s="84"/>
      <c r="AAP199" s="84"/>
      <c r="AAQ199" s="84"/>
      <c r="AAR199" s="84"/>
      <c r="AAS199" s="84"/>
      <c r="AAT199" s="84"/>
      <c r="AAU199" s="84"/>
      <c r="AAV199" s="84"/>
      <c r="AAW199" s="84"/>
      <c r="AAX199" s="84"/>
      <c r="AAY199" s="84"/>
      <c r="AAZ199" s="84"/>
      <c r="ABA199" s="84"/>
      <c r="ABB199" s="84"/>
      <c r="ABC199" s="84"/>
      <c r="ABD199" s="84"/>
      <c r="ABE199" s="84"/>
      <c r="ABF199" s="84"/>
      <c r="ABG199" s="84"/>
      <c r="ABH199" s="84"/>
      <c r="ABI199" s="84"/>
      <c r="ABJ199" s="84"/>
      <c r="ABK199" s="84"/>
      <c r="ABL199" s="84"/>
      <c r="ABM199" s="84"/>
      <c r="ABN199" s="84"/>
      <c r="ABO199" s="84"/>
      <c r="ABP199" s="84"/>
      <c r="ABQ199" s="84"/>
      <c r="ABR199" s="84"/>
      <c r="ABS199" s="84"/>
      <c r="ABT199" s="84"/>
      <c r="ABU199" s="84"/>
      <c r="ABV199" s="84"/>
      <c r="ABW199" s="84"/>
      <c r="ABX199" s="84"/>
      <c r="ABY199" s="84"/>
      <c r="ABZ199" s="84"/>
      <c r="ACA199" s="84"/>
      <c r="ACB199" s="84"/>
      <c r="ACC199" s="84"/>
      <c r="ACD199" s="84"/>
      <c r="ACE199" s="84"/>
      <c r="ACF199" s="84"/>
      <c r="ACG199" s="84"/>
      <c r="ACH199" s="84"/>
      <c r="ACI199" s="84"/>
      <c r="ACJ199" s="84"/>
      <c r="ACK199" s="84"/>
      <c r="ACL199" s="84"/>
      <c r="ACM199" s="84"/>
      <c r="ACN199" s="84"/>
      <c r="ACO199" s="84"/>
      <c r="ACP199" s="84"/>
      <c r="ACQ199" s="84"/>
      <c r="ACR199" s="84"/>
      <c r="ACS199" s="84"/>
      <c r="ACT199" s="84"/>
      <c r="ACU199" s="84"/>
      <c r="ACV199" s="84"/>
      <c r="ACW199" s="84"/>
      <c r="ACX199" s="84"/>
      <c r="ACY199" s="84"/>
      <c r="ACZ199" s="84"/>
      <c r="ADA199" s="84"/>
      <c r="ADB199" s="84"/>
      <c r="ADC199" s="84"/>
      <c r="ADD199" s="84"/>
      <c r="ADE199" s="84"/>
      <c r="ADF199" s="84"/>
      <c r="ADG199" s="84"/>
      <c r="ADH199" s="84"/>
      <c r="ADI199" s="84"/>
      <c r="ADJ199" s="84"/>
      <c r="ADK199" s="84"/>
      <c r="ADL199" s="84"/>
      <c r="ADM199" s="84"/>
      <c r="ADN199" s="84"/>
      <c r="ADO199" s="84"/>
      <c r="ADP199" s="84"/>
      <c r="ADQ199" s="84"/>
      <c r="ADR199" s="84"/>
      <c r="ADS199" s="84"/>
      <c r="ADT199" s="84"/>
      <c r="ADU199" s="84"/>
      <c r="ADV199" s="84"/>
      <c r="ADW199" s="84"/>
      <c r="ADX199" s="84"/>
      <c r="ADY199" s="84"/>
      <c r="ADZ199" s="84"/>
      <c r="AEA199" s="84"/>
      <c r="AEB199" s="84"/>
      <c r="AEC199" s="84"/>
      <c r="AED199" s="84"/>
      <c r="AEE199" s="84"/>
      <c r="AEF199" s="84"/>
      <c r="AEG199" s="84"/>
      <c r="AEH199" s="84"/>
      <c r="AEI199" s="84"/>
      <c r="AEJ199" s="84"/>
      <c r="AEK199" s="84"/>
      <c r="AEL199" s="84"/>
      <c r="AEM199" s="84"/>
      <c r="AEN199" s="84"/>
      <c r="AEO199" s="84"/>
      <c r="AEP199" s="84"/>
      <c r="AEQ199" s="84"/>
      <c r="AER199" s="84"/>
      <c r="AES199" s="84"/>
      <c r="AET199" s="84"/>
      <c r="AEU199" s="84"/>
      <c r="AEV199" s="84"/>
      <c r="AEW199" s="84"/>
      <c r="AEX199" s="84"/>
      <c r="AEY199" s="84"/>
      <c r="AEZ199" s="84"/>
      <c r="AFA199" s="84"/>
      <c r="AFB199" s="84"/>
      <c r="AFC199" s="84"/>
      <c r="AFD199" s="84"/>
      <c r="AFE199" s="84"/>
      <c r="AFF199" s="84"/>
      <c r="AFG199" s="84"/>
      <c r="AFH199" s="84"/>
      <c r="AFI199" s="84"/>
      <c r="AFJ199" s="84"/>
      <c r="AFK199" s="84"/>
      <c r="AFL199" s="84"/>
      <c r="AFM199" s="84"/>
      <c r="AFN199" s="84"/>
      <c r="AFO199" s="84"/>
      <c r="AFP199" s="84"/>
      <c r="AFQ199" s="84"/>
      <c r="AFR199" s="84"/>
      <c r="AFS199" s="84"/>
      <c r="AFT199" s="84"/>
      <c r="AFU199" s="84"/>
      <c r="AFV199" s="84"/>
      <c r="AFW199" s="84"/>
      <c r="AFX199" s="84"/>
      <c r="AFY199" s="84"/>
      <c r="AFZ199" s="84"/>
      <c r="AGA199" s="84"/>
      <c r="AGB199" s="84"/>
      <c r="AGC199" s="84"/>
      <c r="AGD199" s="84"/>
      <c r="AGE199" s="84"/>
      <c r="AGF199" s="84"/>
      <c r="AGG199" s="84"/>
      <c r="AGH199" s="84"/>
      <c r="AGI199" s="84"/>
      <c r="AGJ199" s="84"/>
      <c r="AGK199" s="84"/>
      <c r="AGL199" s="84"/>
      <c r="AGM199" s="84"/>
      <c r="AGN199" s="84"/>
      <c r="AGO199" s="84"/>
      <c r="AGP199" s="84"/>
      <c r="AGQ199" s="84"/>
      <c r="AGR199" s="84"/>
      <c r="AGS199" s="84"/>
      <c r="AGT199" s="84"/>
      <c r="AGU199" s="84"/>
      <c r="AGV199" s="84"/>
      <c r="AGW199" s="84"/>
      <c r="AGX199" s="84"/>
      <c r="AGY199" s="84"/>
      <c r="AGZ199" s="84"/>
      <c r="AHA199" s="84"/>
      <c r="AHB199" s="84"/>
      <c r="AHC199" s="84"/>
      <c r="AHD199" s="84"/>
      <c r="AHE199" s="84"/>
      <c r="AHF199" s="84"/>
      <c r="AHG199" s="84"/>
      <c r="AHH199" s="84"/>
      <c r="AHI199" s="84"/>
      <c r="AHJ199" s="84"/>
      <c r="AHK199" s="84"/>
      <c r="AHL199" s="84"/>
      <c r="AHM199" s="84"/>
      <c r="AHN199" s="84"/>
      <c r="AHO199" s="84"/>
      <c r="AHP199" s="84"/>
      <c r="AHQ199" s="84"/>
      <c r="AHR199" s="84"/>
      <c r="AHS199" s="84"/>
      <c r="AHT199" s="84"/>
      <c r="AHU199" s="84"/>
      <c r="AHV199" s="84"/>
      <c r="AHW199" s="84"/>
      <c r="AHX199" s="84"/>
      <c r="AHY199" s="84"/>
      <c r="AHZ199" s="84"/>
      <c r="AIA199" s="84"/>
      <c r="AIB199" s="84"/>
      <c r="AIC199" s="84"/>
      <c r="AID199" s="84"/>
      <c r="AIE199" s="84"/>
      <c r="AIF199" s="84"/>
      <c r="AIG199" s="84"/>
      <c r="AIH199" s="84"/>
      <c r="AII199" s="84"/>
      <c r="AIJ199" s="84"/>
      <c r="AIK199" s="84"/>
      <c r="AIL199" s="84"/>
      <c r="AIM199" s="84"/>
      <c r="AIN199" s="84"/>
      <c r="AIO199" s="84"/>
      <c r="AIP199" s="84"/>
      <c r="AIQ199" s="84"/>
      <c r="AIR199" s="84"/>
      <c r="AIS199" s="84"/>
      <c r="AIT199" s="84"/>
      <c r="AIU199" s="84"/>
      <c r="AIV199" s="84"/>
      <c r="AIW199" s="84"/>
      <c r="AIX199" s="84"/>
      <c r="AIY199" s="84"/>
      <c r="AIZ199" s="84"/>
      <c r="AJA199" s="84"/>
      <c r="AJB199" s="84"/>
      <c r="AJC199" s="84"/>
      <c r="AJD199" s="84"/>
      <c r="AJE199" s="84"/>
      <c r="AJF199" s="84"/>
      <c r="AJG199" s="84"/>
      <c r="AJH199" s="84"/>
      <c r="AJI199" s="84"/>
      <c r="AJJ199" s="84"/>
      <c r="AJK199" s="84"/>
      <c r="AJL199" s="84"/>
      <c r="AJM199" s="84"/>
      <c r="AJN199" s="84"/>
      <c r="AJO199" s="84"/>
      <c r="AJP199" s="84"/>
      <c r="AJQ199" s="84"/>
      <c r="AJR199" s="84"/>
      <c r="AJS199" s="84"/>
      <c r="AJT199" s="84"/>
      <c r="AJU199" s="84"/>
      <c r="AJV199" s="84"/>
      <c r="AJW199" s="84"/>
      <c r="AJX199" s="84"/>
      <c r="AJY199" s="84"/>
      <c r="AJZ199" s="84"/>
      <c r="AKA199" s="84"/>
      <c r="AKB199" s="84"/>
      <c r="AKC199" s="84"/>
      <c r="AKD199" s="84"/>
      <c r="AKE199" s="84"/>
      <c r="AKF199" s="84"/>
      <c r="AKG199" s="84"/>
      <c r="AKH199" s="84"/>
      <c r="AKI199" s="84"/>
      <c r="AKJ199" s="84"/>
      <c r="AKK199" s="84"/>
      <c r="AKL199" s="84"/>
      <c r="AKM199" s="84"/>
      <c r="AKN199" s="84"/>
      <c r="AKO199" s="84"/>
      <c r="AKP199" s="84"/>
      <c r="AKQ199" s="84"/>
      <c r="AKR199" s="84"/>
      <c r="AKS199" s="84"/>
      <c r="AKT199" s="84"/>
      <c r="AKU199" s="84"/>
      <c r="AKV199" s="84"/>
      <c r="AKW199" s="84"/>
      <c r="AKX199" s="84"/>
      <c r="AKY199" s="84"/>
      <c r="AKZ199" s="84"/>
      <c r="ALA199" s="84"/>
      <c r="ALB199" s="84"/>
      <c r="ALC199" s="84"/>
      <c r="ALD199" s="84"/>
      <c r="ALE199" s="84"/>
      <c r="ALF199" s="84"/>
      <c r="ALG199" s="84"/>
      <c r="ALH199" s="84"/>
      <c r="ALI199" s="84"/>
      <c r="ALJ199" s="84"/>
      <c r="ALK199" s="84"/>
      <c r="ALL199" s="84"/>
      <c r="ALM199" s="84"/>
      <c r="ALN199" s="84"/>
      <c r="ALO199" s="84"/>
      <c r="ALP199" s="84"/>
      <c r="ALQ199" s="84"/>
      <c r="ALR199" s="84"/>
      <c r="ALS199" s="84"/>
      <c r="ALT199" s="84"/>
      <c r="ALU199" s="84"/>
      <c r="ALV199" s="84"/>
      <c r="ALW199" s="84"/>
      <c r="ALX199" s="84"/>
      <c r="ALY199" s="84"/>
      <c r="ALZ199" s="84"/>
      <c r="AMA199" s="84"/>
      <c r="AMB199" s="84"/>
      <c r="AMC199" s="84"/>
      <c r="AMD199" s="84"/>
      <c r="AME199" s="84"/>
      <c r="AMF199" s="84"/>
      <c r="AMG199" s="84"/>
      <c r="AMH199" s="84"/>
      <c r="AMI199" s="84"/>
      <c r="AMJ199" s="84"/>
      <c r="AMK199" s="84"/>
      <c r="AML199" s="84"/>
      <c r="AMM199" s="84"/>
      <c r="AMN199" s="84"/>
      <c r="AMO199" s="84"/>
      <c r="AMP199" s="84"/>
      <c r="AMQ199" s="84"/>
      <c r="AMR199" s="84"/>
      <c r="AMS199" s="84"/>
      <c r="AMT199" s="84"/>
      <c r="AMU199" s="84"/>
      <c r="AMV199" s="84"/>
      <c r="AMW199" s="84"/>
      <c r="AMX199" s="84"/>
      <c r="AMY199" s="84"/>
      <c r="AMZ199" s="84"/>
      <c r="ANA199" s="84"/>
      <c r="ANB199" s="84"/>
      <c r="ANC199" s="84"/>
      <c r="AND199" s="84"/>
      <c r="ANE199" s="84"/>
      <c r="ANF199" s="84"/>
      <c r="ANG199" s="84"/>
      <c r="ANH199" s="84"/>
      <c r="ANI199" s="84"/>
      <c r="ANJ199" s="84"/>
      <c r="ANK199" s="84"/>
      <c r="ANL199" s="84"/>
      <c r="ANM199" s="84"/>
      <c r="ANN199" s="84"/>
      <c r="ANO199" s="84"/>
      <c r="ANP199" s="84"/>
      <c r="ANQ199" s="84"/>
      <c r="ANR199" s="84"/>
      <c r="ANS199" s="84"/>
      <c r="ANT199" s="84"/>
      <c r="ANU199" s="84"/>
      <c r="ANV199" s="84"/>
      <c r="ANW199" s="84"/>
      <c r="ANX199" s="84"/>
      <c r="ANY199" s="84"/>
      <c r="ANZ199" s="84"/>
      <c r="AOA199" s="84"/>
      <c r="AOB199" s="84"/>
      <c r="AOC199" s="84"/>
      <c r="AOD199" s="84"/>
      <c r="AOE199" s="84"/>
      <c r="AOF199" s="84"/>
      <c r="AOG199" s="84"/>
      <c r="AOH199" s="84"/>
      <c r="AOI199" s="84"/>
      <c r="AOJ199" s="84"/>
      <c r="AOK199" s="84"/>
      <c r="AOL199" s="84"/>
      <c r="AOM199" s="84"/>
      <c r="AON199" s="84"/>
      <c r="AOO199" s="84"/>
      <c r="AOP199" s="84"/>
      <c r="AOQ199" s="84"/>
      <c r="AOR199" s="84"/>
      <c r="AOS199" s="84"/>
      <c r="AOT199" s="84"/>
      <c r="AOU199" s="84"/>
      <c r="AOV199" s="84"/>
      <c r="AOW199" s="84"/>
      <c r="AOX199" s="84"/>
      <c r="AOY199" s="84"/>
      <c r="AOZ199" s="84"/>
      <c r="APA199" s="84"/>
      <c r="APB199" s="84"/>
      <c r="APC199" s="84"/>
      <c r="APD199" s="84"/>
      <c r="APE199" s="84"/>
      <c r="APF199" s="84"/>
      <c r="APG199" s="84"/>
      <c r="APH199" s="84"/>
      <c r="API199" s="84"/>
      <c r="APJ199" s="84"/>
      <c r="APK199" s="84"/>
      <c r="APL199" s="84"/>
      <c r="APM199" s="84"/>
      <c r="APN199" s="84"/>
      <c r="APO199" s="84"/>
      <c r="APP199" s="84"/>
      <c r="APQ199" s="84"/>
      <c r="APR199" s="84"/>
      <c r="APS199" s="84"/>
      <c r="APT199" s="84"/>
      <c r="APU199" s="84"/>
      <c r="APV199" s="84"/>
      <c r="APW199" s="84"/>
      <c r="APX199" s="84"/>
      <c r="APY199" s="84"/>
      <c r="APZ199" s="84"/>
      <c r="AQA199" s="84"/>
      <c r="AQB199" s="84"/>
      <c r="AQC199" s="84"/>
      <c r="AQD199" s="84"/>
      <c r="AQE199" s="84"/>
      <c r="AQF199" s="84"/>
      <c r="AQG199" s="84"/>
      <c r="AQH199" s="84"/>
      <c r="AQI199" s="84"/>
      <c r="AQJ199" s="84"/>
      <c r="AQK199" s="84"/>
      <c r="AQL199" s="84"/>
      <c r="AQM199" s="84"/>
      <c r="AQN199" s="84"/>
      <c r="AQO199" s="84"/>
      <c r="AQP199" s="84"/>
      <c r="AQQ199" s="84"/>
      <c r="AQR199" s="84"/>
      <c r="AQS199" s="84"/>
      <c r="AQT199" s="84"/>
      <c r="AQU199" s="84"/>
      <c r="AQV199" s="84"/>
      <c r="AQW199" s="84"/>
      <c r="AQX199" s="84"/>
      <c r="AQY199" s="84"/>
      <c r="AQZ199" s="84"/>
      <c r="ARA199" s="84"/>
      <c r="ARB199" s="84"/>
      <c r="ARC199" s="84"/>
      <c r="ARD199" s="84"/>
      <c r="ARE199" s="84"/>
      <c r="ARF199" s="84"/>
      <c r="ARG199" s="84"/>
      <c r="ARH199" s="84"/>
      <c r="ARI199" s="84"/>
      <c r="ARJ199" s="84"/>
      <c r="ARK199" s="84"/>
      <c r="ARL199" s="84"/>
      <c r="ARM199" s="84"/>
      <c r="ARN199" s="84"/>
      <c r="ARO199" s="84"/>
      <c r="ARP199" s="84"/>
      <c r="ARQ199" s="84"/>
      <c r="ARR199" s="84"/>
      <c r="ARS199" s="84"/>
      <c r="ART199" s="84"/>
      <c r="ARU199" s="84"/>
      <c r="ARV199" s="84"/>
      <c r="ARW199" s="84"/>
      <c r="ARX199" s="84"/>
      <c r="ARY199" s="84"/>
      <c r="ARZ199" s="84"/>
      <c r="ASA199" s="84"/>
      <c r="ASB199" s="84"/>
      <c r="ASC199" s="84"/>
      <c r="ASD199" s="84"/>
      <c r="ASE199" s="84"/>
      <c r="ASF199" s="84"/>
      <c r="ASG199" s="84"/>
      <c r="ASH199" s="84"/>
      <c r="ASI199" s="84"/>
      <c r="ASJ199" s="84"/>
      <c r="ASK199" s="84"/>
      <c r="ASL199" s="84"/>
      <c r="ASM199" s="84"/>
      <c r="ASN199" s="84"/>
      <c r="ASO199" s="84"/>
      <c r="ASP199" s="84"/>
      <c r="ASQ199" s="84"/>
      <c r="ASR199" s="84"/>
      <c r="ASS199" s="84"/>
      <c r="AST199" s="84"/>
      <c r="ASU199" s="84"/>
      <c r="ASV199" s="84"/>
      <c r="ASW199" s="84"/>
      <c r="ASX199" s="84"/>
      <c r="ASY199" s="84"/>
      <c r="ASZ199" s="84"/>
      <c r="ATA199" s="84"/>
      <c r="ATB199" s="84"/>
      <c r="ATC199" s="84"/>
      <c r="ATD199" s="84"/>
      <c r="ATE199" s="84"/>
      <c r="ATF199" s="84"/>
      <c r="ATG199" s="84"/>
      <c r="ATH199" s="84"/>
      <c r="ATI199" s="84"/>
      <c r="ATJ199" s="84"/>
      <c r="ATK199" s="84"/>
      <c r="ATL199" s="84"/>
      <c r="ATM199" s="84"/>
      <c r="ATN199" s="84"/>
      <c r="ATO199" s="84"/>
      <c r="ATP199" s="84"/>
      <c r="ATQ199" s="84"/>
      <c r="ATR199" s="84"/>
      <c r="ATS199" s="84"/>
      <c r="ATT199" s="84"/>
      <c r="ATU199" s="84"/>
      <c r="ATV199" s="84"/>
      <c r="ATW199" s="84"/>
      <c r="ATX199" s="84"/>
      <c r="ATY199" s="84"/>
      <c r="ATZ199" s="84"/>
      <c r="AUA199" s="84"/>
      <c r="AUB199" s="84"/>
      <c r="AUC199" s="84"/>
      <c r="AUD199" s="84"/>
      <c r="AUE199" s="84"/>
      <c r="AUF199" s="84"/>
      <c r="AUG199" s="84"/>
      <c r="AUH199" s="84"/>
      <c r="AUI199" s="84"/>
      <c r="AUJ199" s="84"/>
      <c r="AUK199" s="84"/>
      <c r="AUL199" s="84"/>
      <c r="AUM199" s="84"/>
      <c r="AUN199" s="84"/>
      <c r="AUO199" s="84"/>
      <c r="AUP199" s="84"/>
      <c r="AUQ199" s="84"/>
      <c r="AUR199" s="84"/>
      <c r="AUS199" s="84"/>
      <c r="AUT199" s="84"/>
      <c r="AUU199" s="84"/>
      <c r="AUV199" s="84"/>
      <c r="AUW199" s="84"/>
      <c r="AUX199" s="84"/>
      <c r="AUY199" s="84"/>
      <c r="AUZ199" s="84"/>
      <c r="AVA199" s="84"/>
      <c r="AVB199" s="84"/>
      <c r="AVC199" s="84"/>
      <c r="AVD199" s="84"/>
      <c r="AVE199" s="84"/>
      <c r="AVF199" s="84"/>
      <c r="AVG199" s="84"/>
      <c r="AVH199" s="84"/>
      <c r="AVI199" s="84"/>
      <c r="AVJ199" s="84"/>
      <c r="AVK199" s="84"/>
      <c r="AVL199" s="84"/>
      <c r="AVM199" s="84"/>
      <c r="AVN199" s="84"/>
      <c r="AVO199" s="84"/>
      <c r="AVP199" s="84"/>
      <c r="AVQ199" s="84"/>
      <c r="AVR199" s="84"/>
      <c r="AVS199" s="84"/>
      <c r="AVT199" s="84"/>
      <c r="AVU199" s="84"/>
      <c r="AVV199" s="84"/>
      <c r="AVW199" s="84"/>
      <c r="AVX199" s="84"/>
      <c r="AVY199" s="84"/>
      <c r="AVZ199" s="84"/>
      <c r="AWA199" s="84"/>
      <c r="AWB199" s="84"/>
      <c r="AWC199" s="84"/>
      <c r="AWD199" s="84"/>
      <c r="AWE199" s="84"/>
      <c r="AWF199" s="84"/>
      <c r="AWG199" s="84"/>
      <c r="AWH199" s="84"/>
      <c r="AWI199" s="84"/>
      <c r="AWJ199" s="84"/>
      <c r="AWK199" s="84"/>
      <c r="AWL199" s="84"/>
      <c r="AWM199" s="84"/>
      <c r="AWN199" s="84"/>
      <c r="AWO199" s="84"/>
      <c r="AWP199" s="84"/>
      <c r="AWQ199" s="84"/>
      <c r="AWR199" s="84"/>
      <c r="AWS199" s="84"/>
      <c r="AWT199" s="84"/>
      <c r="AWU199" s="84"/>
      <c r="AWV199" s="84"/>
      <c r="AWW199" s="84"/>
      <c r="AWX199" s="84"/>
      <c r="AWY199" s="84"/>
      <c r="AWZ199" s="84"/>
      <c r="AXA199" s="84"/>
      <c r="AXB199" s="84"/>
      <c r="AXC199" s="84"/>
      <c r="AXD199" s="84"/>
      <c r="AXE199" s="84"/>
      <c r="AXF199" s="84"/>
      <c r="AXG199" s="84"/>
      <c r="AXH199" s="84"/>
      <c r="AXI199" s="84"/>
      <c r="AXJ199" s="84"/>
      <c r="AXK199" s="84"/>
      <c r="AXL199" s="84"/>
      <c r="AXM199" s="84"/>
      <c r="AXN199" s="84"/>
      <c r="AXO199" s="84"/>
      <c r="AXP199" s="84"/>
      <c r="AXQ199" s="84"/>
      <c r="AXR199" s="84"/>
      <c r="AXS199" s="84"/>
      <c r="AXT199" s="84"/>
      <c r="AXU199" s="84"/>
      <c r="AXV199" s="84"/>
      <c r="AXW199" s="84"/>
      <c r="AXX199" s="84"/>
      <c r="AXY199" s="84"/>
      <c r="AXZ199" s="84"/>
      <c r="AYA199" s="84"/>
      <c r="AYB199" s="84"/>
      <c r="AYC199" s="84"/>
      <c r="AYD199" s="84"/>
      <c r="AYE199" s="84"/>
      <c r="AYF199" s="84"/>
      <c r="AYG199" s="84"/>
      <c r="AYH199" s="84"/>
      <c r="AYI199" s="84"/>
      <c r="AYJ199" s="84"/>
      <c r="AYK199" s="84"/>
      <c r="AYL199" s="84"/>
      <c r="AYM199" s="84"/>
      <c r="AYN199" s="84"/>
      <c r="AYO199" s="84"/>
      <c r="AYP199" s="84"/>
      <c r="AYQ199" s="84"/>
      <c r="AYR199" s="84"/>
      <c r="AYS199" s="84"/>
      <c r="AYT199" s="84"/>
      <c r="AYU199" s="84"/>
      <c r="AYV199" s="84"/>
      <c r="AYW199" s="84"/>
      <c r="AYX199" s="84"/>
      <c r="AYY199" s="84"/>
      <c r="AYZ199" s="84"/>
      <c r="AZA199" s="84"/>
      <c r="AZB199" s="84"/>
      <c r="AZC199" s="84"/>
      <c r="AZD199" s="84"/>
      <c r="AZE199" s="84"/>
      <c r="AZF199" s="84"/>
      <c r="AZG199" s="84"/>
      <c r="AZH199" s="84"/>
      <c r="AZI199" s="84"/>
      <c r="AZJ199" s="84"/>
      <c r="AZK199" s="84"/>
      <c r="AZL199" s="84"/>
      <c r="AZM199" s="84"/>
      <c r="AZN199" s="84"/>
      <c r="AZO199" s="84"/>
      <c r="AZP199" s="84"/>
      <c r="AZQ199" s="84"/>
      <c r="AZR199" s="84"/>
      <c r="AZS199" s="84"/>
      <c r="AZT199" s="84"/>
      <c r="AZU199" s="84"/>
      <c r="AZV199" s="84"/>
      <c r="AZW199" s="84"/>
      <c r="AZX199" s="84"/>
      <c r="AZY199" s="84"/>
      <c r="AZZ199" s="84"/>
      <c r="BAA199" s="84"/>
      <c r="BAB199" s="84"/>
      <c r="BAC199" s="84"/>
      <c r="BAD199" s="84"/>
      <c r="BAE199" s="84"/>
      <c r="BAF199" s="84"/>
      <c r="BAG199" s="84"/>
      <c r="BAH199" s="84"/>
      <c r="BAI199" s="84"/>
      <c r="BAJ199" s="84"/>
      <c r="BAK199" s="84"/>
      <c r="BAL199" s="84"/>
      <c r="BAM199" s="84"/>
      <c r="BAN199" s="84"/>
      <c r="BAO199" s="84"/>
      <c r="BAP199" s="84"/>
      <c r="BAQ199" s="84"/>
      <c r="BAR199" s="84"/>
      <c r="BAS199" s="84"/>
      <c r="BAT199" s="84"/>
      <c r="BAU199" s="84"/>
      <c r="BAV199" s="84"/>
      <c r="BAW199" s="84"/>
      <c r="BAX199" s="84"/>
      <c r="BAY199" s="84"/>
      <c r="BAZ199" s="84"/>
      <c r="BBA199" s="84"/>
      <c r="BBB199" s="84"/>
      <c r="BBC199" s="84"/>
      <c r="BBD199" s="84"/>
      <c r="BBE199" s="84"/>
      <c r="BBF199" s="84"/>
      <c r="BBG199" s="84"/>
      <c r="BBH199" s="84"/>
      <c r="BBI199" s="84"/>
      <c r="BBJ199" s="84"/>
      <c r="BBK199" s="84"/>
      <c r="BBL199" s="84"/>
      <c r="BBM199" s="84"/>
      <c r="BBN199" s="84"/>
      <c r="BBO199" s="84"/>
      <c r="BBP199" s="84"/>
      <c r="BBQ199" s="84"/>
      <c r="BBR199" s="84"/>
      <c r="BBS199" s="84"/>
      <c r="BBT199" s="84"/>
      <c r="BBU199" s="84"/>
      <c r="BBV199" s="84"/>
      <c r="BBW199" s="84"/>
      <c r="BBX199" s="84"/>
      <c r="BBY199" s="84"/>
      <c r="BBZ199" s="84"/>
      <c r="BCA199" s="84"/>
      <c r="BCB199" s="84"/>
      <c r="BCC199" s="84"/>
      <c r="BCD199" s="84"/>
      <c r="BCE199" s="84"/>
      <c r="BCF199" s="84"/>
      <c r="BCG199" s="84"/>
      <c r="BCH199" s="84"/>
      <c r="BCI199" s="84"/>
      <c r="BCJ199" s="84"/>
      <c r="BCK199" s="84"/>
      <c r="BCL199" s="84"/>
      <c r="BCM199" s="84"/>
      <c r="BCN199" s="84"/>
      <c r="BCO199" s="84"/>
      <c r="BCP199" s="84"/>
      <c r="BCQ199" s="84"/>
      <c r="BCR199" s="84"/>
      <c r="BCS199" s="84"/>
      <c r="BCT199" s="84"/>
      <c r="BCU199" s="84"/>
      <c r="BCV199" s="84"/>
      <c r="BCW199" s="84"/>
      <c r="BCX199" s="84"/>
      <c r="BCY199" s="84"/>
      <c r="BCZ199" s="84"/>
      <c r="BDA199" s="84"/>
      <c r="BDB199" s="84"/>
      <c r="BDC199" s="84"/>
      <c r="BDD199" s="84"/>
      <c r="BDE199" s="84"/>
      <c r="BDF199" s="84"/>
      <c r="BDG199" s="84"/>
      <c r="BDH199" s="84"/>
      <c r="BDI199" s="84"/>
      <c r="BDJ199" s="84"/>
      <c r="BDK199" s="84"/>
      <c r="BDL199" s="84"/>
      <c r="BDM199" s="84"/>
      <c r="BDN199" s="84"/>
      <c r="BDO199" s="84"/>
      <c r="BDP199" s="84"/>
      <c r="BDQ199" s="84"/>
      <c r="BDR199" s="84"/>
      <c r="BDS199" s="84"/>
      <c r="BDT199" s="84"/>
      <c r="BDU199" s="84"/>
      <c r="BDV199" s="84"/>
      <c r="BDW199" s="84"/>
      <c r="BDX199" s="84"/>
      <c r="BDY199" s="84"/>
      <c r="BDZ199" s="84"/>
      <c r="BEA199" s="84"/>
      <c r="BEB199" s="84"/>
      <c r="BEC199" s="84"/>
      <c r="BED199" s="84"/>
      <c r="BEE199" s="84"/>
      <c r="BEF199" s="84"/>
      <c r="BEG199" s="84"/>
      <c r="BEH199" s="84"/>
      <c r="BEI199" s="84"/>
      <c r="BEJ199" s="84"/>
      <c r="BEK199" s="84"/>
      <c r="BEL199" s="84"/>
      <c r="BEM199" s="84"/>
      <c r="BEN199" s="84"/>
      <c r="BEO199" s="84"/>
      <c r="BEP199" s="84"/>
      <c r="BEQ199" s="84"/>
      <c r="BER199" s="84"/>
      <c r="BES199" s="84"/>
      <c r="BET199" s="84"/>
      <c r="BEU199" s="84"/>
      <c r="BEV199" s="84"/>
      <c r="BEW199" s="84"/>
      <c r="BEX199" s="84"/>
      <c r="BEY199" s="84"/>
      <c r="BEZ199" s="84"/>
      <c r="BFA199" s="84"/>
      <c r="BFB199" s="84"/>
      <c r="BFC199" s="84"/>
      <c r="BFD199" s="84"/>
      <c r="BFE199" s="84"/>
      <c r="BFF199" s="84"/>
      <c r="BFG199" s="84"/>
      <c r="BFH199" s="84"/>
      <c r="BFI199" s="84"/>
      <c r="BFJ199" s="84"/>
      <c r="BFK199" s="84"/>
      <c r="BFL199" s="84"/>
      <c r="BFM199" s="84"/>
      <c r="BFN199" s="84"/>
      <c r="BFO199" s="84"/>
      <c r="BFP199" s="84"/>
      <c r="BFQ199" s="84"/>
      <c r="BFR199" s="84"/>
      <c r="BFS199" s="84"/>
      <c r="BFT199" s="84"/>
      <c r="BFU199" s="84"/>
      <c r="BFV199" s="84"/>
      <c r="BFW199" s="84"/>
      <c r="BFX199" s="84"/>
      <c r="BFY199" s="84"/>
      <c r="BFZ199" s="84"/>
      <c r="BGA199" s="84"/>
      <c r="BGB199" s="84"/>
      <c r="BGC199" s="84"/>
      <c r="BGD199" s="84"/>
      <c r="BGE199" s="84"/>
      <c r="BGF199" s="84"/>
      <c r="BGG199" s="84"/>
      <c r="BGH199" s="84"/>
      <c r="BGI199" s="84"/>
      <c r="BGJ199" s="84"/>
      <c r="BGK199" s="84"/>
      <c r="BGL199" s="84"/>
      <c r="BGM199" s="84"/>
      <c r="BGN199" s="84"/>
      <c r="BGO199" s="84"/>
      <c r="BGP199" s="84"/>
      <c r="BGQ199" s="84"/>
      <c r="BGR199" s="84"/>
      <c r="BGS199" s="84"/>
      <c r="BGT199" s="84"/>
      <c r="BGU199" s="84"/>
      <c r="BGV199" s="84"/>
      <c r="BGW199" s="84"/>
      <c r="BGX199" s="84"/>
      <c r="BGY199" s="84"/>
      <c r="BGZ199" s="84"/>
      <c r="BHA199" s="84"/>
      <c r="BHB199" s="84"/>
      <c r="BHC199" s="84"/>
      <c r="BHD199" s="84"/>
      <c r="BHE199" s="84"/>
      <c r="BHF199" s="84"/>
      <c r="BHG199" s="84"/>
      <c r="BHH199" s="84"/>
      <c r="BHI199" s="84"/>
      <c r="BHJ199" s="84"/>
      <c r="BHK199" s="84"/>
      <c r="BHL199" s="84"/>
      <c r="BHM199" s="84"/>
      <c r="BHN199" s="84"/>
      <c r="BHO199" s="84"/>
      <c r="BHP199" s="84"/>
      <c r="BHQ199" s="84"/>
      <c r="BHR199" s="84"/>
      <c r="BHS199" s="84"/>
      <c r="BHT199" s="84"/>
      <c r="BHU199" s="84"/>
      <c r="BHV199" s="84"/>
      <c r="BHW199" s="84"/>
      <c r="BHX199" s="84"/>
      <c r="BHY199" s="84"/>
      <c r="BHZ199" s="84"/>
      <c r="BIA199" s="84"/>
      <c r="BIB199" s="84"/>
      <c r="BIC199" s="84"/>
      <c r="BID199" s="84"/>
      <c r="BIE199" s="84"/>
      <c r="BIF199" s="84"/>
      <c r="BIG199" s="84"/>
      <c r="BIH199" s="84"/>
      <c r="BII199" s="84"/>
      <c r="BIJ199" s="84"/>
      <c r="BIK199" s="84"/>
      <c r="BIL199" s="84"/>
      <c r="BIM199" s="84"/>
      <c r="BIN199" s="84"/>
      <c r="BIO199" s="84"/>
      <c r="BIP199" s="84"/>
      <c r="BIQ199" s="84"/>
      <c r="BIR199" s="84"/>
      <c r="BIS199" s="84"/>
      <c r="BIT199" s="84"/>
      <c r="BIU199" s="84"/>
      <c r="BIV199" s="84"/>
      <c r="BIW199" s="84"/>
      <c r="BIX199" s="84"/>
      <c r="BIY199" s="84"/>
      <c r="BIZ199" s="84"/>
      <c r="BJA199" s="84"/>
      <c r="BJB199" s="84"/>
      <c r="BJC199" s="84"/>
      <c r="BJD199" s="84"/>
      <c r="BJE199" s="84"/>
      <c r="BJF199" s="84"/>
      <c r="BJG199" s="84"/>
      <c r="BJH199" s="84"/>
      <c r="BJI199" s="84"/>
      <c r="BJJ199" s="84"/>
      <c r="BJK199" s="84"/>
      <c r="BJL199" s="84"/>
      <c r="BJM199" s="84"/>
      <c r="BJN199" s="84"/>
      <c r="BJO199" s="84"/>
      <c r="BJP199" s="84"/>
      <c r="BJQ199" s="84"/>
      <c r="BJR199" s="84"/>
      <c r="BJS199" s="84"/>
      <c r="BJT199" s="84"/>
      <c r="BJU199" s="84"/>
      <c r="BJV199" s="84"/>
      <c r="BJW199" s="84"/>
      <c r="BJX199" s="84"/>
      <c r="BJY199" s="84"/>
      <c r="BJZ199" s="84"/>
      <c r="BKA199" s="84"/>
      <c r="BKB199" s="84"/>
      <c r="BKC199" s="84"/>
      <c r="BKD199" s="84"/>
      <c r="BKE199" s="84"/>
      <c r="BKF199" s="84"/>
      <c r="BKG199" s="84"/>
      <c r="BKH199" s="84"/>
      <c r="BKI199" s="84"/>
      <c r="BKJ199" s="84"/>
      <c r="BKK199" s="84"/>
      <c r="BKL199" s="84"/>
      <c r="BKM199" s="84"/>
      <c r="BKN199" s="84"/>
      <c r="BKO199" s="84"/>
      <c r="BKP199" s="84"/>
      <c r="BKQ199" s="84"/>
      <c r="BKR199" s="84"/>
      <c r="BKS199" s="84"/>
      <c r="BKT199" s="84"/>
      <c r="BKU199" s="84"/>
      <c r="BKV199" s="84"/>
      <c r="BKW199" s="84"/>
      <c r="BKX199" s="84"/>
      <c r="BKY199" s="84"/>
      <c r="BKZ199" s="84"/>
      <c r="BLA199" s="84"/>
      <c r="BLB199" s="84"/>
      <c r="BLC199" s="84"/>
      <c r="BLD199" s="84"/>
      <c r="BLE199" s="84"/>
      <c r="BLF199" s="84"/>
      <c r="BLG199" s="84"/>
      <c r="BLH199" s="84"/>
      <c r="BLI199" s="84"/>
      <c r="BLJ199" s="84"/>
      <c r="BLK199" s="84"/>
      <c r="BLL199" s="84"/>
      <c r="BLM199" s="84"/>
      <c r="BLN199" s="84"/>
      <c r="BLO199" s="84"/>
      <c r="BLP199" s="84"/>
      <c r="BLQ199" s="84"/>
      <c r="BLR199" s="84"/>
      <c r="BLS199" s="84"/>
      <c r="BLT199" s="84"/>
      <c r="BLU199" s="84"/>
      <c r="BLV199" s="84"/>
      <c r="BLW199" s="84"/>
      <c r="BLX199" s="84"/>
      <c r="BLY199" s="84"/>
      <c r="BLZ199" s="84"/>
      <c r="BMA199" s="84"/>
      <c r="BMB199" s="84"/>
      <c r="BMC199" s="84"/>
      <c r="BMD199" s="84"/>
      <c r="BME199" s="84"/>
      <c r="BMF199" s="84"/>
      <c r="BMG199" s="84"/>
      <c r="BMH199" s="84"/>
      <c r="BMI199" s="84"/>
      <c r="BMJ199" s="84"/>
      <c r="BMK199" s="84"/>
      <c r="BML199" s="84"/>
      <c r="BMM199" s="84"/>
      <c r="BMN199" s="84"/>
      <c r="BMO199" s="84"/>
      <c r="BMP199" s="84"/>
      <c r="BMQ199" s="84"/>
      <c r="BMR199" s="84"/>
      <c r="BMS199" s="84"/>
      <c r="BMT199" s="84"/>
      <c r="BMU199" s="84"/>
      <c r="BMV199" s="84"/>
      <c r="BMW199" s="84"/>
      <c r="BMX199" s="84"/>
      <c r="BMY199" s="84"/>
      <c r="BMZ199" s="84"/>
      <c r="BNA199" s="84"/>
      <c r="BNB199" s="84"/>
      <c r="BNC199" s="84"/>
      <c r="BND199" s="84"/>
      <c r="BNE199" s="84"/>
      <c r="BNF199" s="84"/>
      <c r="BNG199" s="84"/>
      <c r="BNH199" s="84"/>
      <c r="BNI199" s="84"/>
      <c r="BNJ199" s="84"/>
      <c r="BNK199" s="84"/>
      <c r="BNL199" s="84"/>
      <c r="BNM199" s="84"/>
      <c r="BNN199" s="84"/>
      <c r="BNO199" s="84"/>
      <c r="BNP199" s="84"/>
      <c r="BNQ199" s="84"/>
      <c r="BNR199" s="84"/>
      <c r="BNS199" s="84"/>
      <c r="BNT199" s="84"/>
      <c r="BNU199" s="84"/>
      <c r="BNV199" s="84"/>
      <c r="BNW199" s="84"/>
      <c r="BNX199" s="84"/>
      <c r="BNY199" s="84"/>
      <c r="BNZ199" s="84"/>
      <c r="BOA199" s="84"/>
      <c r="BOB199" s="84"/>
      <c r="BOC199" s="84"/>
      <c r="BOD199" s="84"/>
      <c r="BOE199" s="84"/>
      <c r="BOF199" s="84"/>
      <c r="BOG199" s="84"/>
      <c r="BOH199" s="84"/>
      <c r="BOI199" s="84"/>
      <c r="BOJ199" s="84"/>
      <c r="BOK199" s="84"/>
      <c r="BOL199" s="84"/>
      <c r="BOM199" s="84"/>
      <c r="BON199" s="84"/>
      <c r="BOO199" s="84"/>
      <c r="BOP199" s="84"/>
      <c r="BOQ199" s="84"/>
      <c r="BOR199" s="84"/>
      <c r="BOS199" s="84"/>
      <c r="BOT199" s="84"/>
      <c r="BOU199" s="84"/>
      <c r="BOV199" s="84"/>
      <c r="BOW199" s="84"/>
      <c r="BOX199" s="84"/>
      <c r="BOY199" s="84"/>
      <c r="BOZ199" s="84"/>
      <c r="BPA199" s="84"/>
      <c r="BPB199" s="84"/>
      <c r="BPC199" s="84"/>
      <c r="BPD199" s="84"/>
      <c r="BPE199" s="84"/>
      <c r="BPF199" s="84"/>
      <c r="BPG199" s="84"/>
      <c r="BPH199" s="84"/>
      <c r="BPI199" s="84"/>
      <c r="BPJ199" s="84"/>
      <c r="BPK199" s="84"/>
      <c r="BPL199" s="84"/>
      <c r="BPM199" s="84"/>
      <c r="BPN199" s="84"/>
      <c r="BPO199" s="84"/>
      <c r="BPP199" s="84"/>
      <c r="BPQ199" s="84"/>
      <c r="BPR199" s="84"/>
      <c r="BPS199" s="84"/>
      <c r="BPT199" s="84"/>
      <c r="BPU199" s="84"/>
      <c r="BPV199" s="84"/>
      <c r="BPW199" s="84"/>
      <c r="BPX199" s="84"/>
      <c r="BPY199" s="84"/>
      <c r="BPZ199" s="84"/>
      <c r="BQA199" s="84"/>
      <c r="BQB199" s="84"/>
      <c r="BQC199" s="84"/>
      <c r="BQD199" s="84"/>
      <c r="BQE199" s="84"/>
      <c r="BQF199" s="84"/>
      <c r="BQG199" s="84"/>
      <c r="BQH199" s="84"/>
      <c r="BQI199" s="84"/>
      <c r="BQJ199" s="84"/>
      <c r="BQK199" s="84"/>
      <c r="BQL199" s="84"/>
      <c r="BQM199" s="84"/>
      <c r="BQN199" s="84"/>
      <c r="BQO199" s="84"/>
      <c r="BQP199" s="84"/>
      <c r="BQQ199" s="84"/>
      <c r="BQR199" s="84"/>
      <c r="BQS199" s="84"/>
      <c r="BQT199" s="84"/>
      <c r="BQU199" s="84"/>
      <c r="BQV199" s="84"/>
      <c r="BQW199" s="84"/>
      <c r="BQX199" s="84"/>
      <c r="BQY199" s="84"/>
      <c r="BQZ199" s="84"/>
      <c r="BRA199" s="84"/>
      <c r="BRB199" s="84"/>
      <c r="BRC199" s="84"/>
      <c r="BRD199" s="84"/>
      <c r="BRE199" s="84"/>
      <c r="BRF199" s="84"/>
      <c r="BRG199" s="84"/>
      <c r="BRH199" s="84"/>
      <c r="BRI199" s="84"/>
      <c r="BRJ199" s="84"/>
      <c r="BRK199" s="84"/>
      <c r="BRL199" s="84"/>
      <c r="BRM199" s="84"/>
      <c r="BRN199" s="84"/>
      <c r="BRO199" s="84"/>
      <c r="BRP199" s="84"/>
      <c r="BRQ199" s="84"/>
      <c r="BRR199" s="84"/>
      <c r="BRS199" s="84"/>
      <c r="BRT199" s="84"/>
      <c r="BRU199" s="84"/>
      <c r="BRV199" s="84"/>
      <c r="BRW199" s="84"/>
      <c r="BRX199" s="84"/>
      <c r="BRY199" s="84"/>
      <c r="BRZ199" s="84"/>
      <c r="BSA199" s="84"/>
      <c r="BSB199" s="84"/>
      <c r="BSC199" s="84"/>
      <c r="BSD199" s="84"/>
      <c r="BSE199" s="84"/>
      <c r="BSF199" s="84"/>
      <c r="BSG199" s="84"/>
      <c r="BSH199" s="84"/>
      <c r="BSI199" s="84"/>
      <c r="BSJ199" s="84"/>
      <c r="BSK199" s="84"/>
      <c r="BSL199" s="84"/>
      <c r="BSM199" s="84"/>
      <c r="BSN199" s="84"/>
      <c r="BSO199" s="84"/>
      <c r="BSP199" s="84"/>
      <c r="BSQ199" s="84"/>
      <c r="BSR199" s="84"/>
      <c r="BSS199" s="84"/>
      <c r="BST199" s="84"/>
      <c r="BSU199" s="84"/>
      <c r="BSV199" s="84"/>
      <c r="BSW199" s="84"/>
      <c r="BSX199" s="84"/>
      <c r="BSY199" s="84"/>
      <c r="BSZ199" s="84"/>
      <c r="BTA199" s="84"/>
      <c r="BTB199" s="84"/>
      <c r="BTC199" s="84"/>
      <c r="BTD199" s="84"/>
      <c r="BTE199" s="84"/>
      <c r="BTF199" s="84"/>
      <c r="BTG199" s="84"/>
      <c r="BTH199" s="84"/>
      <c r="BTI199" s="84"/>
      <c r="BTJ199" s="84"/>
      <c r="BTK199" s="84"/>
      <c r="BTL199" s="84"/>
      <c r="BTM199" s="84"/>
      <c r="BTN199" s="84"/>
      <c r="BTO199" s="84"/>
      <c r="BTP199" s="84"/>
      <c r="BTQ199" s="84"/>
      <c r="BTR199" s="84"/>
      <c r="BTS199" s="84"/>
      <c r="BTT199" s="84"/>
      <c r="BTU199" s="84"/>
      <c r="BTV199" s="84"/>
      <c r="BTW199" s="84"/>
      <c r="BTX199" s="84"/>
      <c r="BTY199" s="84"/>
      <c r="BTZ199" s="84"/>
      <c r="BUA199" s="84"/>
      <c r="BUB199" s="84"/>
      <c r="BUC199" s="84"/>
      <c r="BUD199" s="84"/>
      <c r="BUE199" s="84"/>
      <c r="BUF199" s="84"/>
      <c r="BUG199" s="84"/>
      <c r="BUH199" s="84"/>
      <c r="BUI199" s="84"/>
      <c r="BUJ199" s="84"/>
      <c r="BUK199" s="84"/>
      <c r="BUL199" s="84"/>
      <c r="BUM199" s="84"/>
      <c r="BUN199" s="84"/>
      <c r="BUO199" s="84"/>
      <c r="BUP199" s="84"/>
      <c r="BUQ199" s="84"/>
      <c r="BUR199" s="84"/>
      <c r="BUS199" s="84"/>
      <c r="BUT199" s="84"/>
      <c r="BUU199" s="84"/>
      <c r="BUV199" s="84"/>
      <c r="BUW199" s="84"/>
      <c r="BUX199" s="84"/>
      <c r="BUY199" s="84"/>
      <c r="BUZ199" s="84"/>
      <c r="BVA199" s="84"/>
      <c r="BVB199" s="84"/>
      <c r="BVC199" s="84"/>
      <c r="BVD199" s="84"/>
      <c r="BVE199" s="84"/>
      <c r="BVF199" s="84"/>
      <c r="BVG199" s="84"/>
      <c r="BVH199" s="84"/>
      <c r="BVI199" s="84"/>
      <c r="BVJ199" s="84"/>
      <c r="BVK199" s="84"/>
      <c r="BVL199" s="84"/>
      <c r="BVM199" s="84"/>
      <c r="BVN199" s="84"/>
      <c r="BVO199" s="84"/>
      <c r="BVP199" s="84"/>
      <c r="BVQ199" s="84"/>
      <c r="BVR199" s="84"/>
      <c r="BVS199" s="84"/>
      <c r="BVT199" s="84"/>
      <c r="BVU199" s="84"/>
      <c r="BVV199" s="84"/>
      <c r="BVW199" s="84"/>
      <c r="BVX199" s="84"/>
      <c r="BVY199" s="84"/>
      <c r="BVZ199" s="84"/>
      <c r="BWA199" s="84"/>
      <c r="BWB199" s="84"/>
      <c r="BWC199" s="84"/>
      <c r="BWD199" s="84"/>
      <c r="BWE199" s="84"/>
      <c r="BWF199" s="84"/>
      <c r="BWG199" s="84"/>
      <c r="BWH199" s="84"/>
      <c r="BWI199" s="84"/>
      <c r="BWJ199" s="84"/>
      <c r="BWK199" s="84"/>
      <c r="BWL199" s="84"/>
      <c r="BWM199" s="84"/>
      <c r="BWN199" s="84"/>
      <c r="BWO199" s="84"/>
      <c r="BWP199" s="84"/>
      <c r="BWQ199" s="84"/>
      <c r="BWR199" s="84"/>
      <c r="BWS199" s="84"/>
      <c r="BWT199" s="84"/>
      <c r="BWU199" s="84"/>
      <c r="BWV199" s="84"/>
      <c r="BWW199" s="84"/>
      <c r="BWX199" s="84"/>
      <c r="BWY199" s="84"/>
      <c r="BWZ199" s="84"/>
      <c r="BXA199" s="84"/>
      <c r="BXB199" s="84"/>
      <c r="BXC199" s="84"/>
      <c r="BXD199" s="84"/>
      <c r="BXE199" s="84"/>
      <c r="BXF199" s="84"/>
      <c r="BXG199" s="84"/>
      <c r="BXH199" s="84"/>
      <c r="BXI199" s="84"/>
      <c r="BXJ199" s="84"/>
      <c r="BXK199" s="84"/>
      <c r="BXL199" s="84"/>
      <c r="BXM199" s="84"/>
      <c r="BXN199" s="84"/>
      <c r="BXO199" s="84"/>
      <c r="BXP199" s="84"/>
      <c r="BXQ199" s="84"/>
      <c r="BXR199" s="84"/>
      <c r="BXS199" s="84"/>
      <c r="BXT199" s="84"/>
      <c r="BXU199" s="84"/>
      <c r="BXV199" s="84"/>
      <c r="BXW199" s="84"/>
      <c r="BXX199" s="84"/>
      <c r="BXY199" s="84"/>
      <c r="BXZ199" s="84"/>
      <c r="BYA199" s="84"/>
      <c r="BYB199" s="84"/>
      <c r="BYC199" s="84"/>
      <c r="BYD199" s="84"/>
      <c r="BYE199" s="84"/>
      <c r="BYF199" s="84"/>
      <c r="BYG199" s="84"/>
      <c r="BYH199" s="84"/>
      <c r="BYI199" s="84"/>
      <c r="BYJ199" s="84"/>
      <c r="BYK199" s="84"/>
      <c r="BYL199" s="84"/>
      <c r="BYM199" s="84"/>
      <c r="BYN199" s="84"/>
      <c r="BYO199" s="84"/>
      <c r="BYP199" s="84"/>
      <c r="BYQ199" s="84"/>
      <c r="BYR199" s="84"/>
      <c r="BYS199" s="84"/>
      <c r="BYT199" s="84"/>
      <c r="BYU199" s="84"/>
      <c r="BYV199" s="84"/>
      <c r="BYW199" s="84"/>
      <c r="BYX199" s="84"/>
      <c r="BYY199" s="84"/>
      <c r="BYZ199" s="84"/>
      <c r="BZA199" s="84"/>
      <c r="BZB199" s="84"/>
      <c r="BZC199" s="84"/>
      <c r="BZD199" s="84"/>
      <c r="BZE199" s="84"/>
      <c r="BZF199" s="84"/>
      <c r="BZG199" s="84"/>
      <c r="BZH199" s="84"/>
      <c r="BZI199" s="84"/>
      <c r="BZJ199" s="84"/>
      <c r="BZK199" s="84"/>
      <c r="BZL199" s="84"/>
      <c r="BZM199" s="84"/>
      <c r="BZN199" s="84"/>
      <c r="BZO199" s="84"/>
      <c r="BZP199" s="84"/>
      <c r="BZQ199" s="84"/>
      <c r="BZR199" s="84"/>
      <c r="BZS199" s="84"/>
      <c r="BZT199" s="84"/>
      <c r="BZU199" s="84"/>
      <c r="BZV199" s="84"/>
      <c r="BZW199" s="84"/>
      <c r="BZX199" s="84"/>
      <c r="BZY199" s="84"/>
      <c r="BZZ199" s="84"/>
      <c r="CAA199" s="84"/>
      <c r="CAB199" s="84"/>
      <c r="CAC199" s="84"/>
      <c r="CAD199" s="84"/>
      <c r="CAE199" s="84"/>
      <c r="CAF199" s="84"/>
      <c r="CAG199" s="84"/>
      <c r="CAH199" s="84"/>
      <c r="CAI199" s="84"/>
      <c r="CAJ199" s="84"/>
      <c r="CAK199" s="84"/>
      <c r="CAL199" s="84"/>
      <c r="CAM199" s="84"/>
      <c r="CAN199" s="84"/>
      <c r="CAO199" s="84"/>
      <c r="CAP199" s="84"/>
      <c r="CAQ199" s="84"/>
      <c r="CAR199" s="84"/>
      <c r="CAS199" s="84"/>
      <c r="CAT199" s="84"/>
      <c r="CAU199" s="84"/>
      <c r="CAV199" s="84"/>
      <c r="CAW199" s="84"/>
      <c r="CAX199" s="84"/>
      <c r="CAY199" s="84"/>
      <c r="CAZ199" s="84"/>
      <c r="CBA199" s="84"/>
      <c r="CBB199" s="84"/>
      <c r="CBC199" s="84"/>
      <c r="CBD199" s="84"/>
      <c r="CBE199" s="84"/>
      <c r="CBF199" s="84"/>
      <c r="CBG199" s="84"/>
      <c r="CBH199" s="84"/>
      <c r="CBI199" s="84"/>
      <c r="CBJ199" s="84"/>
      <c r="CBK199" s="84"/>
      <c r="CBL199" s="84"/>
      <c r="CBM199" s="84"/>
      <c r="CBN199" s="84"/>
      <c r="CBO199" s="84"/>
      <c r="CBP199" s="84"/>
      <c r="CBQ199" s="84"/>
      <c r="CBR199" s="84"/>
      <c r="CBS199" s="84"/>
      <c r="CBT199" s="84"/>
      <c r="CBU199" s="84"/>
      <c r="CBV199" s="84"/>
      <c r="CBW199" s="84"/>
      <c r="CBX199" s="84"/>
      <c r="CBY199" s="84"/>
      <c r="CBZ199" s="84"/>
      <c r="CCA199" s="84"/>
      <c r="CCB199" s="84"/>
      <c r="CCC199" s="84"/>
      <c r="CCD199" s="84"/>
      <c r="CCE199" s="84"/>
      <c r="CCF199" s="84"/>
      <c r="CCG199" s="84"/>
      <c r="CCH199" s="84"/>
      <c r="CCI199" s="84"/>
      <c r="CCJ199" s="84"/>
      <c r="CCK199" s="84"/>
      <c r="CCL199" s="84"/>
      <c r="CCM199" s="84"/>
      <c r="CCN199" s="84"/>
      <c r="CCO199" s="84"/>
      <c r="CCP199" s="84"/>
      <c r="CCQ199" s="84"/>
      <c r="CCR199" s="84"/>
      <c r="CCS199" s="84"/>
      <c r="CCT199" s="84"/>
      <c r="CCU199" s="84"/>
      <c r="CCV199" s="84"/>
      <c r="CCW199" s="84"/>
      <c r="CCX199" s="84"/>
      <c r="CCY199" s="84"/>
      <c r="CCZ199" s="84"/>
      <c r="CDA199" s="84"/>
      <c r="CDB199" s="84"/>
      <c r="CDC199" s="84"/>
      <c r="CDD199" s="84"/>
      <c r="CDE199" s="84"/>
      <c r="CDF199" s="84"/>
      <c r="CDG199" s="84"/>
      <c r="CDH199" s="84"/>
      <c r="CDI199" s="84"/>
      <c r="CDJ199" s="84"/>
      <c r="CDK199" s="84"/>
      <c r="CDL199" s="84"/>
      <c r="CDM199" s="84"/>
      <c r="CDN199" s="84"/>
      <c r="CDO199" s="84"/>
      <c r="CDP199" s="84"/>
      <c r="CDQ199" s="84"/>
      <c r="CDR199" s="84"/>
      <c r="CDS199" s="84"/>
      <c r="CDT199" s="84"/>
      <c r="CDU199" s="84"/>
      <c r="CDV199" s="84"/>
      <c r="CDW199" s="84"/>
      <c r="CDX199" s="84"/>
      <c r="CDY199" s="84"/>
      <c r="CDZ199" s="84"/>
      <c r="CEA199" s="84"/>
      <c r="CEB199" s="84"/>
      <c r="CEC199" s="84"/>
      <c r="CED199" s="84"/>
      <c r="CEE199" s="84"/>
      <c r="CEF199" s="84"/>
      <c r="CEG199" s="84"/>
      <c r="CEH199" s="84"/>
      <c r="CEI199" s="84"/>
      <c r="CEJ199" s="84"/>
      <c r="CEK199" s="84"/>
      <c r="CEL199" s="84"/>
      <c r="CEM199" s="84"/>
      <c r="CEN199" s="84"/>
      <c r="CEO199" s="84"/>
      <c r="CEP199" s="84"/>
      <c r="CEQ199" s="84"/>
      <c r="CER199" s="84"/>
      <c r="CES199" s="84"/>
      <c r="CET199" s="84"/>
      <c r="CEU199" s="84"/>
      <c r="CEV199" s="84"/>
      <c r="CEW199" s="84"/>
      <c r="CEX199" s="84"/>
      <c r="CEY199" s="84"/>
      <c r="CEZ199" s="84"/>
      <c r="CFA199" s="84"/>
      <c r="CFB199" s="84"/>
      <c r="CFC199" s="84"/>
      <c r="CFD199" s="84"/>
      <c r="CFE199" s="84"/>
      <c r="CFF199" s="84"/>
      <c r="CFG199" s="84"/>
      <c r="CFH199" s="84"/>
      <c r="CFI199" s="84"/>
      <c r="CFJ199" s="84"/>
      <c r="CFK199" s="84"/>
      <c r="CFL199" s="84"/>
      <c r="CFM199" s="84"/>
      <c r="CFN199" s="84"/>
      <c r="CFO199" s="84"/>
      <c r="CFP199" s="84"/>
      <c r="CFQ199" s="84"/>
      <c r="CFR199" s="84"/>
      <c r="CFS199" s="84"/>
      <c r="CFT199" s="84"/>
      <c r="CFU199" s="84"/>
      <c r="CFV199" s="84"/>
      <c r="CFW199" s="84"/>
      <c r="CFX199" s="84"/>
      <c r="CFY199" s="84"/>
      <c r="CFZ199" s="84"/>
      <c r="CGA199" s="84"/>
      <c r="CGB199" s="84"/>
      <c r="CGC199" s="84"/>
      <c r="CGD199" s="84"/>
      <c r="CGE199" s="84"/>
      <c r="CGF199" s="84"/>
      <c r="CGG199" s="84"/>
      <c r="CGH199" s="84"/>
      <c r="CGI199" s="84"/>
      <c r="CGJ199" s="84"/>
      <c r="CGK199" s="84"/>
      <c r="CGL199" s="84"/>
      <c r="CGM199" s="84"/>
      <c r="CGN199" s="84"/>
      <c r="CGO199" s="84"/>
      <c r="CGP199" s="84"/>
      <c r="CGQ199" s="84"/>
      <c r="CGR199" s="84"/>
      <c r="CGS199" s="84"/>
      <c r="CGT199" s="84"/>
      <c r="CGU199" s="84"/>
      <c r="CGV199" s="84"/>
      <c r="CGW199" s="84"/>
      <c r="CGX199" s="84"/>
      <c r="CGY199" s="84"/>
      <c r="CGZ199" s="84"/>
      <c r="CHA199" s="84"/>
      <c r="CHB199" s="84"/>
      <c r="CHC199" s="84"/>
      <c r="CHD199" s="84"/>
      <c r="CHE199" s="84"/>
      <c r="CHF199" s="84"/>
      <c r="CHG199" s="84"/>
      <c r="CHH199" s="84"/>
      <c r="CHI199" s="84"/>
      <c r="CHJ199" s="84"/>
      <c r="CHK199" s="84"/>
      <c r="CHL199" s="84"/>
      <c r="CHM199" s="84"/>
      <c r="CHN199" s="84"/>
      <c r="CHO199" s="84"/>
      <c r="CHP199" s="84"/>
      <c r="CHQ199" s="84"/>
      <c r="CHR199" s="84"/>
      <c r="CHS199" s="84"/>
      <c r="CHT199" s="84"/>
      <c r="CHU199" s="84"/>
      <c r="CHV199" s="84"/>
      <c r="CHW199" s="84"/>
      <c r="CHX199" s="84"/>
      <c r="CHY199" s="84"/>
      <c r="CHZ199" s="84"/>
      <c r="CIA199" s="84"/>
      <c r="CIB199" s="84"/>
      <c r="CIC199" s="84"/>
      <c r="CID199" s="84"/>
      <c r="CIE199" s="84"/>
      <c r="CIF199" s="84"/>
      <c r="CIG199" s="84"/>
      <c r="CIH199" s="84"/>
      <c r="CII199" s="84"/>
      <c r="CIJ199" s="84"/>
      <c r="CIK199" s="84"/>
      <c r="CIL199" s="84"/>
      <c r="CIM199" s="84"/>
      <c r="CIN199" s="84"/>
      <c r="CIO199" s="84"/>
      <c r="CIP199" s="84"/>
      <c r="CIQ199" s="84"/>
      <c r="CIR199" s="84"/>
      <c r="CIS199" s="84"/>
      <c r="CIT199" s="84"/>
      <c r="CIU199" s="84"/>
      <c r="CIV199" s="84"/>
      <c r="CIW199" s="84"/>
      <c r="CIX199" s="84"/>
      <c r="CIY199" s="84"/>
      <c r="CIZ199" s="84"/>
      <c r="CJA199" s="84"/>
      <c r="CJB199" s="84"/>
      <c r="CJC199" s="84"/>
      <c r="CJD199" s="84"/>
      <c r="CJE199" s="84"/>
      <c r="CJF199" s="84"/>
      <c r="CJG199" s="84"/>
      <c r="CJH199" s="84"/>
      <c r="CJI199" s="84"/>
      <c r="CJJ199" s="84"/>
      <c r="CJK199" s="84"/>
      <c r="CJL199" s="84"/>
      <c r="CJM199" s="84"/>
      <c r="CJN199" s="84"/>
      <c r="CJO199" s="84"/>
      <c r="CJP199" s="84"/>
      <c r="CJQ199" s="84"/>
      <c r="CJR199" s="84"/>
      <c r="CJS199" s="84"/>
      <c r="CJT199" s="84"/>
      <c r="CJU199" s="84"/>
      <c r="CJV199" s="84"/>
      <c r="CJW199" s="84"/>
      <c r="CJX199" s="84"/>
      <c r="CJY199" s="84"/>
      <c r="CJZ199" s="84"/>
      <c r="CKA199" s="84"/>
      <c r="CKB199" s="84"/>
      <c r="CKC199" s="84"/>
      <c r="CKD199" s="84"/>
      <c r="CKE199" s="84"/>
      <c r="CKF199" s="84"/>
      <c r="CKG199" s="84"/>
      <c r="CKH199" s="84"/>
      <c r="CKI199" s="84"/>
      <c r="CKJ199" s="84"/>
      <c r="CKK199" s="84"/>
      <c r="CKL199" s="84"/>
      <c r="CKM199" s="84"/>
      <c r="CKN199" s="84"/>
      <c r="CKO199" s="84"/>
      <c r="CKP199" s="84"/>
      <c r="CKQ199" s="84"/>
      <c r="CKR199" s="84"/>
      <c r="CKS199" s="84"/>
      <c r="CKT199" s="84"/>
      <c r="CKU199" s="84"/>
      <c r="CKV199" s="84"/>
      <c r="CKW199" s="84"/>
      <c r="CKX199" s="84"/>
      <c r="CKY199" s="84"/>
      <c r="CKZ199" s="84"/>
      <c r="CLA199" s="84"/>
      <c r="CLB199" s="84"/>
      <c r="CLC199" s="84"/>
      <c r="CLD199" s="84"/>
      <c r="CLE199" s="84"/>
      <c r="CLF199" s="84"/>
      <c r="CLG199" s="84"/>
      <c r="CLH199" s="84"/>
      <c r="CLI199" s="84"/>
      <c r="CLJ199" s="84"/>
      <c r="CLK199" s="84"/>
      <c r="CLL199" s="84"/>
      <c r="CLM199" s="84"/>
      <c r="CLN199" s="84"/>
      <c r="CLO199" s="84"/>
      <c r="CLP199" s="84"/>
      <c r="CLQ199" s="84"/>
      <c r="CLR199" s="84"/>
      <c r="CLS199" s="84"/>
      <c r="CLT199" s="84"/>
      <c r="CLU199" s="84"/>
      <c r="CLV199" s="84"/>
      <c r="CLW199" s="84"/>
      <c r="CLX199" s="84"/>
      <c r="CLY199" s="84"/>
      <c r="CLZ199" s="84"/>
      <c r="CMA199" s="84"/>
      <c r="CMB199" s="84"/>
      <c r="CMC199" s="84"/>
      <c r="CMD199" s="84"/>
      <c r="CME199" s="84"/>
      <c r="CMF199" s="84"/>
      <c r="CMG199" s="84"/>
      <c r="CMH199" s="84"/>
      <c r="CMI199" s="84"/>
      <c r="CMJ199" s="84"/>
      <c r="CMK199" s="84"/>
      <c r="CML199" s="84"/>
      <c r="CMM199" s="84"/>
      <c r="CMN199" s="84"/>
      <c r="CMO199" s="84"/>
      <c r="CMP199" s="84"/>
      <c r="CMQ199" s="84"/>
      <c r="CMR199" s="84"/>
      <c r="CMS199" s="84"/>
      <c r="CMT199" s="84"/>
      <c r="CMU199" s="84"/>
      <c r="CMV199" s="84"/>
      <c r="CMW199" s="84"/>
      <c r="CMX199" s="84"/>
      <c r="CMY199" s="84"/>
      <c r="CMZ199" s="84"/>
      <c r="CNA199" s="84"/>
      <c r="CNB199" s="84"/>
      <c r="CNC199" s="84"/>
      <c r="CND199" s="84"/>
      <c r="CNE199" s="84"/>
      <c r="CNF199" s="84"/>
      <c r="CNG199" s="84"/>
      <c r="CNH199" s="84"/>
      <c r="CNI199" s="84"/>
      <c r="CNJ199" s="84"/>
      <c r="CNK199" s="84"/>
      <c r="CNL199" s="84"/>
      <c r="CNM199" s="84"/>
      <c r="CNN199" s="84"/>
      <c r="CNO199" s="84"/>
      <c r="CNP199" s="84"/>
      <c r="CNQ199" s="84"/>
      <c r="CNR199" s="84"/>
      <c r="CNS199" s="84"/>
      <c r="CNT199" s="84"/>
      <c r="CNU199" s="84"/>
      <c r="CNV199" s="84"/>
      <c r="CNW199" s="84"/>
      <c r="CNX199" s="84"/>
      <c r="CNY199" s="84"/>
      <c r="CNZ199" s="84"/>
      <c r="COA199" s="84"/>
      <c r="COB199" s="84"/>
      <c r="COC199" s="84"/>
      <c r="COD199" s="84"/>
      <c r="COE199" s="84"/>
      <c r="COF199" s="84"/>
      <c r="COG199" s="84"/>
      <c r="COH199" s="84"/>
      <c r="COI199" s="84"/>
      <c r="COJ199" s="84"/>
      <c r="COK199" s="84"/>
      <c r="COL199" s="84"/>
      <c r="COM199" s="84"/>
      <c r="CON199" s="84"/>
      <c r="COO199" s="84"/>
      <c r="COP199" s="84"/>
      <c r="COQ199" s="84"/>
      <c r="COR199" s="84"/>
      <c r="COS199" s="84"/>
      <c r="COT199" s="84"/>
      <c r="COU199" s="84"/>
      <c r="COV199" s="84"/>
      <c r="COW199" s="84"/>
      <c r="COX199" s="84"/>
      <c r="COY199" s="84"/>
      <c r="COZ199" s="84"/>
      <c r="CPA199" s="84"/>
      <c r="CPB199" s="84"/>
      <c r="CPC199" s="84"/>
      <c r="CPD199" s="84"/>
      <c r="CPE199" s="84"/>
      <c r="CPF199" s="84"/>
      <c r="CPG199" s="84"/>
      <c r="CPH199" s="84"/>
      <c r="CPI199" s="84"/>
      <c r="CPJ199" s="84"/>
      <c r="CPK199" s="84"/>
      <c r="CPL199" s="84"/>
      <c r="CPM199" s="84"/>
      <c r="CPN199" s="84"/>
      <c r="CPO199" s="84"/>
      <c r="CPP199" s="84"/>
      <c r="CPQ199" s="84"/>
      <c r="CPR199" s="84"/>
      <c r="CPS199" s="84"/>
      <c r="CPT199" s="84"/>
      <c r="CPU199" s="84"/>
      <c r="CPV199" s="84"/>
      <c r="CPW199" s="84"/>
      <c r="CPX199" s="84"/>
      <c r="CPY199" s="84"/>
      <c r="CPZ199" s="84"/>
      <c r="CQA199" s="84"/>
      <c r="CQB199" s="84"/>
      <c r="CQC199" s="84"/>
      <c r="CQD199" s="84"/>
      <c r="CQE199" s="84"/>
      <c r="CQF199" s="84"/>
      <c r="CQG199" s="84"/>
      <c r="CQH199" s="84"/>
      <c r="CQI199" s="84"/>
      <c r="CQJ199" s="84"/>
      <c r="CQK199" s="84"/>
      <c r="CQL199" s="84"/>
      <c r="CQM199" s="84"/>
      <c r="CQN199" s="84"/>
      <c r="CQO199" s="84"/>
      <c r="CQP199" s="84"/>
      <c r="CQQ199" s="84"/>
      <c r="CQR199" s="84"/>
      <c r="CQS199" s="84"/>
      <c r="CQT199" s="84"/>
      <c r="CQU199" s="84"/>
      <c r="CQV199" s="84"/>
      <c r="CQW199" s="84"/>
      <c r="CQX199" s="84"/>
      <c r="CQY199" s="84"/>
      <c r="CQZ199" s="84"/>
      <c r="CRA199" s="84"/>
      <c r="CRB199" s="84"/>
      <c r="CRC199" s="84"/>
      <c r="CRD199" s="84"/>
      <c r="CRE199" s="84"/>
      <c r="CRF199" s="84"/>
      <c r="CRG199" s="84"/>
      <c r="CRH199" s="84"/>
      <c r="CRI199" s="84"/>
      <c r="CRJ199" s="84"/>
      <c r="CRK199" s="84"/>
      <c r="CRL199" s="84"/>
      <c r="CRM199" s="84"/>
      <c r="CRN199" s="84"/>
      <c r="CRO199" s="84"/>
      <c r="CRP199" s="84"/>
      <c r="CRQ199" s="84"/>
      <c r="CRR199" s="84"/>
      <c r="CRS199" s="84"/>
      <c r="CRT199" s="84"/>
      <c r="CRU199" s="84"/>
      <c r="CRV199" s="84"/>
      <c r="CRW199" s="84"/>
      <c r="CRX199" s="84"/>
      <c r="CRY199" s="84"/>
      <c r="CRZ199" s="84"/>
      <c r="CSA199" s="84"/>
      <c r="CSB199" s="84"/>
      <c r="CSC199" s="84"/>
      <c r="CSD199" s="84"/>
      <c r="CSE199" s="84"/>
      <c r="CSF199" s="84"/>
      <c r="CSG199" s="84"/>
      <c r="CSH199" s="84"/>
      <c r="CSI199" s="84"/>
      <c r="CSJ199" s="84"/>
      <c r="CSK199" s="84"/>
      <c r="CSL199" s="84"/>
      <c r="CSM199" s="84"/>
      <c r="CSN199" s="84"/>
      <c r="CSO199" s="84"/>
      <c r="CSP199" s="84"/>
      <c r="CSQ199" s="84"/>
      <c r="CSR199" s="84"/>
      <c r="CSS199" s="84"/>
      <c r="CST199" s="84"/>
      <c r="CSU199" s="84"/>
      <c r="CSV199" s="84"/>
      <c r="CSW199" s="84"/>
      <c r="CSX199" s="84"/>
      <c r="CSY199" s="84"/>
      <c r="CSZ199" s="84"/>
      <c r="CTA199" s="84"/>
      <c r="CTB199" s="84"/>
      <c r="CTC199" s="84"/>
      <c r="CTD199" s="84"/>
      <c r="CTE199" s="84"/>
      <c r="CTF199" s="84"/>
      <c r="CTG199" s="84"/>
      <c r="CTH199" s="84"/>
      <c r="CTI199" s="84"/>
      <c r="CTJ199" s="84"/>
      <c r="CTK199" s="84"/>
      <c r="CTL199" s="84"/>
      <c r="CTM199" s="84"/>
      <c r="CTN199" s="84"/>
      <c r="CTO199" s="84"/>
      <c r="CTP199" s="84"/>
      <c r="CTQ199" s="84"/>
      <c r="CTR199" s="84"/>
      <c r="CTS199" s="84"/>
      <c r="CTT199" s="84"/>
      <c r="CTU199" s="84"/>
      <c r="CTV199" s="84"/>
      <c r="CTW199" s="84"/>
      <c r="CTX199" s="84"/>
      <c r="CTY199" s="84"/>
      <c r="CTZ199" s="84"/>
      <c r="CUA199" s="84"/>
      <c r="CUB199" s="84"/>
      <c r="CUC199" s="84"/>
      <c r="CUD199" s="84"/>
      <c r="CUE199" s="84"/>
      <c r="CUF199" s="84"/>
      <c r="CUG199" s="84"/>
      <c r="CUH199" s="84"/>
      <c r="CUI199" s="84"/>
      <c r="CUJ199" s="84"/>
      <c r="CUK199" s="84"/>
      <c r="CUL199" s="84"/>
      <c r="CUM199" s="84"/>
      <c r="CUN199" s="84"/>
      <c r="CUO199" s="84"/>
      <c r="CUP199" s="84"/>
      <c r="CUQ199" s="84"/>
      <c r="CUR199" s="84"/>
      <c r="CUS199" s="84"/>
      <c r="CUT199" s="84"/>
      <c r="CUU199" s="84"/>
      <c r="CUV199" s="84"/>
      <c r="CUW199" s="84"/>
      <c r="CUX199" s="84"/>
      <c r="CUY199" s="84"/>
      <c r="CUZ199" s="84"/>
      <c r="CVA199" s="84"/>
      <c r="CVB199" s="84"/>
      <c r="CVC199" s="84"/>
      <c r="CVD199" s="84"/>
      <c r="CVE199" s="84"/>
      <c r="CVF199" s="84"/>
      <c r="CVG199" s="84"/>
      <c r="CVH199" s="84"/>
      <c r="CVI199" s="84"/>
      <c r="CVJ199" s="84"/>
      <c r="CVK199" s="84"/>
      <c r="CVL199" s="84"/>
      <c r="CVM199" s="84"/>
      <c r="CVN199" s="84"/>
      <c r="CVO199" s="84"/>
      <c r="CVP199" s="84"/>
      <c r="CVQ199" s="84"/>
      <c r="CVR199" s="84"/>
      <c r="CVS199" s="84"/>
      <c r="CVT199" s="84"/>
      <c r="CVU199" s="84"/>
      <c r="CVV199" s="84"/>
      <c r="CVW199" s="84"/>
      <c r="CVX199" s="84"/>
      <c r="CVY199" s="84"/>
      <c r="CVZ199" s="84"/>
      <c r="CWA199" s="84"/>
      <c r="CWB199" s="84"/>
      <c r="CWC199" s="84"/>
      <c r="CWD199" s="84"/>
      <c r="CWE199" s="84"/>
      <c r="CWF199" s="84"/>
      <c r="CWG199" s="84"/>
      <c r="CWH199" s="84"/>
      <c r="CWI199" s="84"/>
      <c r="CWJ199" s="84"/>
      <c r="CWK199" s="84"/>
      <c r="CWL199" s="84"/>
      <c r="CWM199" s="84"/>
      <c r="CWN199" s="84"/>
      <c r="CWO199" s="84"/>
      <c r="CWP199" s="84"/>
      <c r="CWQ199" s="84"/>
      <c r="CWR199" s="84"/>
      <c r="CWS199" s="84"/>
      <c r="CWT199" s="84"/>
      <c r="CWU199" s="84"/>
      <c r="CWV199" s="84"/>
      <c r="CWW199" s="84"/>
      <c r="CWX199" s="84"/>
      <c r="CWY199" s="84"/>
      <c r="CWZ199" s="84"/>
      <c r="CXA199" s="84"/>
      <c r="CXB199" s="84"/>
      <c r="CXC199" s="84"/>
      <c r="CXD199" s="84"/>
      <c r="CXE199" s="84"/>
      <c r="CXF199" s="84"/>
      <c r="CXG199" s="84"/>
      <c r="CXH199" s="84"/>
      <c r="CXI199" s="84"/>
      <c r="CXJ199" s="84"/>
      <c r="CXK199" s="84"/>
      <c r="CXL199" s="84"/>
      <c r="CXM199" s="84"/>
      <c r="CXN199" s="84"/>
      <c r="CXO199" s="84"/>
      <c r="CXP199" s="84"/>
      <c r="CXQ199" s="84"/>
      <c r="CXR199" s="84"/>
      <c r="CXS199" s="84"/>
      <c r="CXT199" s="84"/>
      <c r="CXU199" s="84"/>
      <c r="CXV199" s="84"/>
      <c r="CXW199" s="84"/>
      <c r="CXX199" s="84"/>
      <c r="CXY199" s="84"/>
      <c r="CXZ199" s="84"/>
      <c r="CYA199" s="84"/>
      <c r="CYB199" s="84"/>
      <c r="CYC199" s="84"/>
      <c r="CYD199" s="84"/>
      <c r="CYE199" s="84"/>
      <c r="CYF199" s="84"/>
      <c r="CYG199" s="84"/>
      <c r="CYH199" s="84"/>
      <c r="CYI199" s="84"/>
      <c r="CYJ199" s="84"/>
      <c r="CYK199" s="84"/>
      <c r="CYL199" s="84"/>
      <c r="CYM199" s="84"/>
      <c r="CYN199" s="84"/>
      <c r="CYO199" s="84"/>
      <c r="CYP199" s="84"/>
      <c r="CYQ199" s="84"/>
      <c r="CYR199" s="84"/>
      <c r="CYS199" s="84"/>
      <c r="CYT199" s="84"/>
      <c r="CYU199" s="84"/>
      <c r="CYV199" s="84"/>
      <c r="CYW199" s="84"/>
      <c r="CYX199" s="84"/>
      <c r="CYY199" s="84"/>
      <c r="CYZ199" s="84"/>
      <c r="CZA199" s="84"/>
      <c r="CZB199" s="84"/>
      <c r="CZC199" s="84"/>
      <c r="CZD199" s="84"/>
      <c r="CZE199" s="84"/>
      <c r="CZF199" s="84"/>
      <c r="CZG199" s="84"/>
      <c r="CZH199" s="84"/>
      <c r="CZI199" s="84"/>
      <c r="CZJ199" s="84"/>
      <c r="CZK199" s="84"/>
      <c r="CZL199" s="84"/>
      <c r="CZM199" s="84"/>
      <c r="CZN199" s="84"/>
      <c r="CZO199" s="84"/>
      <c r="CZP199" s="84"/>
      <c r="CZQ199" s="84"/>
      <c r="CZR199" s="84"/>
      <c r="CZS199" s="84"/>
      <c r="CZT199" s="84"/>
      <c r="CZU199" s="84"/>
      <c r="CZV199" s="84"/>
      <c r="CZW199" s="84"/>
      <c r="CZX199" s="84"/>
      <c r="CZY199" s="84"/>
      <c r="CZZ199" s="84"/>
      <c r="DAA199" s="84"/>
      <c r="DAB199" s="84"/>
      <c r="DAC199" s="84"/>
      <c r="DAD199" s="84"/>
      <c r="DAE199" s="84"/>
      <c r="DAF199" s="84"/>
      <c r="DAG199" s="84"/>
      <c r="DAH199" s="84"/>
      <c r="DAI199" s="84"/>
      <c r="DAJ199" s="84"/>
      <c r="DAK199" s="84"/>
      <c r="DAL199" s="84"/>
      <c r="DAM199" s="84"/>
      <c r="DAN199" s="84"/>
      <c r="DAO199" s="84"/>
      <c r="DAP199" s="84"/>
      <c r="DAQ199" s="84"/>
      <c r="DAR199" s="84"/>
      <c r="DAS199" s="84"/>
      <c r="DAT199" s="84"/>
      <c r="DAU199" s="84"/>
      <c r="DAV199" s="84"/>
      <c r="DAW199" s="84"/>
      <c r="DAX199" s="84"/>
      <c r="DAY199" s="84"/>
      <c r="DAZ199" s="84"/>
      <c r="DBA199" s="84"/>
      <c r="DBB199" s="84"/>
      <c r="DBC199" s="84"/>
      <c r="DBD199" s="84"/>
      <c r="DBE199" s="84"/>
      <c r="DBF199" s="84"/>
      <c r="DBG199" s="84"/>
      <c r="DBH199" s="84"/>
      <c r="DBI199" s="84"/>
      <c r="DBJ199" s="84"/>
      <c r="DBK199" s="84"/>
      <c r="DBL199" s="84"/>
      <c r="DBM199" s="84"/>
      <c r="DBN199" s="84"/>
      <c r="DBO199" s="84"/>
      <c r="DBP199" s="84"/>
      <c r="DBQ199" s="84"/>
      <c r="DBR199" s="84"/>
      <c r="DBS199" s="84"/>
      <c r="DBT199" s="84"/>
      <c r="DBU199" s="84"/>
      <c r="DBV199" s="84"/>
      <c r="DBW199" s="84"/>
      <c r="DBX199" s="84"/>
      <c r="DBY199" s="84"/>
      <c r="DBZ199" s="84"/>
      <c r="DCA199" s="84"/>
      <c r="DCB199" s="84"/>
      <c r="DCC199" s="84"/>
      <c r="DCD199" s="84"/>
      <c r="DCE199" s="84"/>
      <c r="DCF199" s="84"/>
      <c r="DCG199" s="84"/>
      <c r="DCH199" s="84"/>
      <c r="DCI199" s="84"/>
      <c r="DCJ199" s="84"/>
      <c r="DCK199" s="84"/>
      <c r="DCL199" s="84"/>
      <c r="DCM199" s="84"/>
      <c r="DCN199" s="84"/>
      <c r="DCO199" s="84"/>
      <c r="DCP199" s="84"/>
      <c r="DCQ199" s="84"/>
      <c r="DCR199" s="84"/>
      <c r="DCS199" s="84"/>
      <c r="DCT199" s="84"/>
      <c r="DCU199" s="84"/>
      <c r="DCV199" s="84"/>
      <c r="DCW199" s="84"/>
      <c r="DCX199" s="84"/>
      <c r="DCY199" s="84"/>
      <c r="DCZ199" s="84"/>
      <c r="DDA199" s="84"/>
      <c r="DDB199" s="84"/>
      <c r="DDC199" s="84"/>
      <c r="DDD199" s="84"/>
      <c r="DDE199" s="84"/>
      <c r="DDF199" s="84"/>
      <c r="DDG199" s="84"/>
      <c r="DDH199" s="84"/>
      <c r="DDI199" s="84"/>
      <c r="DDJ199" s="84"/>
      <c r="DDK199" s="84"/>
      <c r="DDL199" s="84"/>
      <c r="DDM199" s="84"/>
      <c r="DDN199" s="84"/>
      <c r="DDO199" s="84"/>
      <c r="DDP199" s="84"/>
      <c r="DDQ199" s="84"/>
      <c r="DDR199" s="84"/>
      <c r="DDS199" s="84"/>
      <c r="DDT199" s="84"/>
      <c r="DDU199" s="84"/>
      <c r="DDV199" s="84"/>
      <c r="DDW199" s="84"/>
      <c r="DDX199" s="84"/>
      <c r="DDY199" s="84"/>
      <c r="DDZ199" s="84"/>
      <c r="DEA199" s="84"/>
      <c r="DEB199" s="84"/>
      <c r="DEC199" s="84"/>
      <c r="DED199" s="84"/>
      <c r="DEE199" s="84"/>
      <c r="DEF199" s="84"/>
      <c r="DEG199" s="84"/>
      <c r="DEH199" s="84"/>
      <c r="DEI199" s="84"/>
      <c r="DEJ199" s="84"/>
      <c r="DEK199" s="84"/>
      <c r="DEL199" s="84"/>
      <c r="DEM199" s="84"/>
      <c r="DEN199" s="84"/>
      <c r="DEO199" s="84"/>
      <c r="DEP199" s="84"/>
      <c r="DEQ199" s="84"/>
      <c r="DER199" s="84"/>
      <c r="DES199" s="84"/>
      <c r="DET199" s="84"/>
      <c r="DEU199" s="84"/>
      <c r="DEV199" s="84"/>
      <c r="DEW199" s="84"/>
      <c r="DEX199" s="84"/>
      <c r="DEY199" s="84"/>
      <c r="DEZ199" s="84"/>
      <c r="DFA199" s="84"/>
      <c r="DFB199" s="84"/>
      <c r="DFC199" s="84"/>
      <c r="DFD199" s="84"/>
      <c r="DFE199" s="84"/>
      <c r="DFF199" s="84"/>
      <c r="DFG199" s="84"/>
      <c r="DFH199" s="84"/>
      <c r="DFI199" s="84"/>
      <c r="DFJ199" s="84"/>
      <c r="DFK199" s="84"/>
      <c r="DFL199" s="84"/>
      <c r="DFM199" s="84"/>
      <c r="DFN199" s="84"/>
      <c r="DFO199" s="84"/>
      <c r="DFP199" s="84"/>
      <c r="DFQ199" s="84"/>
      <c r="DFR199" s="84"/>
      <c r="DFS199" s="84"/>
      <c r="DFT199" s="84"/>
      <c r="DFU199" s="84"/>
      <c r="DFV199" s="84"/>
      <c r="DFW199" s="84"/>
      <c r="DFX199" s="84"/>
      <c r="DFY199" s="84"/>
      <c r="DFZ199" s="84"/>
      <c r="DGA199" s="84"/>
      <c r="DGB199" s="84"/>
      <c r="DGC199" s="84"/>
      <c r="DGD199" s="84"/>
      <c r="DGE199" s="84"/>
      <c r="DGF199" s="84"/>
      <c r="DGG199" s="84"/>
      <c r="DGH199" s="84"/>
      <c r="DGI199" s="84"/>
      <c r="DGJ199" s="84"/>
      <c r="DGK199" s="84"/>
      <c r="DGL199" s="84"/>
      <c r="DGM199" s="84"/>
      <c r="DGN199" s="84"/>
      <c r="DGO199" s="84"/>
      <c r="DGP199" s="84"/>
      <c r="DGQ199" s="84"/>
      <c r="DGR199" s="84"/>
      <c r="DGS199" s="84"/>
      <c r="DGT199" s="84"/>
      <c r="DGU199" s="84"/>
      <c r="DGV199" s="84"/>
      <c r="DGW199" s="84"/>
      <c r="DGX199" s="84"/>
      <c r="DGY199" s="84"/>
      <c r="DGZ199" s="84"/>
      <c r="DHA199" s="84"/>
      <c r="DHB199" s="84"/>
      <c r="DHC199" s="84"/>
      <c r="DHD199" s="84"/>
      <c r="DHE199" s="84"/>
      <c r="DHF199" s="84"/>
      <c r="DHG199" s="84"/>
      <c r="DHH199" s="84"/>
      <c r="DHI199" s="84"/>
      <c r="DHJ199" s="84"/>
      <c r="DHK199" s="84"/>
      <c r="DHL199" s="84"/>
      <c r="DHM199" s="84"/>
      <c r="DHN199" s="84"/>
      <c r="DHO199" s="84"/>
      <c r="DHP199" s="84"/>
      <c r="DHQ199" s="84"/>
      <c r="DHR199" s="84"/>
      <c r="DHS199" s="84"/>
      <c r="DHT199" s="84"/>
      <c r="DHU199" s="84"/>
      <c r="DHV199" s="84"/>
      <c r="DHW199" s="84"/>
      <c r="DHX199" s="84"/>
      <c r="DHY199" s="84"/>
      <c r="DHZ199" s="84"/>
      <c r="DIA199" s="84"/>
      <c r="DIB199" s="84"/>
      <c r="DIC199" s="84"/>
      <c r="DID199" s="84"/>
      <c r="DIE199" s="84"/>
      <c r="DIF199" s="84"/>
      <c r="DIG199" s="84"/>
      <c r="DIH199" s="84"/>
      <c r="DII199" s="84"/>
      <c r="DIJ199" s="84"/>
      <c r="DIK199" s="84"/>
      <c r="DIL199" s="84"/>
      <c r="DIM199" s="84"/>
      <c r="DIN199" s="84"/>
      <c r="DIO199" s="84"/>
      <c r="DIP199" s="84"/>
      <c r="DIQ199" s="84"/>
      <c r="DIR199" s="84"/>
      <c r="DIS199" s="84"/>
      <c r="DIT199" s="84"/>
      <c r="DIU199" s="84"/>
      <c r="DIV199" s="84"/>
      <c r="DIW199" s="84"/>
      <c r="DIX199" s="84"/>
      <c r="DIY199" s="84"/>
      <c r="DIZ199" s="84"/>
      <c r="DJA199" s="84"/>
      <c r="DJB199" s="84"/>
      <c r="DJC199" s="84"/>
      <c r="DJD199" s="84"/>
      <c r="DJE199" s="84"/>
      <c r="DJF199" s="84"/>
      <c r="DJG199" s="84"/>
      <c r="DJH199" s="84"/>
      <c r="DJI199" s="84"/>
      <c r="DJJ199" s="84"/>
      <c r="DJK199" s="84"/>
      <c r="DJL199" s="84"/>
      <c r="DJM199" s="84"/>
      <c r="DJN199" s="84"/>
      <c r="DJO199" s="84"/>
      <c r="DJP199" s="84"/>
      <c r="DJQ199" s="84"/>
      <c r="DJR199" s="84"/>
      <c r="DJS199" s="84"/>
      <c r="DJT199" s="84"/>
      <c r="DJU199" s="84"/>
      <c r="DJV199" s="84"/>
      <c r="DJW199" s="84"/>
      <c r="DJX199" s="84"/>
      <c r="DJY199" s="84"/>
      <c r="DJZ199" s="84"/>
      <c r="DKA199" s="84"/>
      <c r="DKB199" s="84"/>
      <c r="DKC199" s="84"/>
      <c r="DKD199" s="84"/>
      <c r="DKE199" s="84"/>
      <c r="DKF199" s="84"/>
      <c r="DKG199" s="84"/>
      <c r="DKH199" s="84"/>
      <c r="DKI199" s="84"/>
      <c r="DKJ199" s="84"/>
      <c r="DKK199" s="84"/>
      <c r="DKL199" s="84"/>
      <c r="DKM199" s="84"/>
      <c r="DKN199" s="84"/>
      <c r="DKO199" s="84"/>
      <c r="DKP199" s="84"/>
      <c r="DKQ199" s="84"/>
      <c r="DKR199" s="84"/>
      <c r="DKS199" s="84"/>
      <c r="DKT199" s="84"/>
      <c r="DKU199" s="84"/>
      <c r="DKV199" s="84"/>
      <c r="DKW199" s="84"/>
      <c r="DKX199" s="84"/>
      <c r="DKY199" s="84"/>
      <c r="DKZ199" s="84"/>
      <c r="DLA199" s="84"/>
      <c r="DLB199" s="84"/>
      <c r="DLC199" s="84"/>
      <c r="DLD199" s="84"/>
      <c r="DLE199" s="84"/>
      <c r="DLF199" s="84"/>
      <c r="DLG199" s="84"/>
      <c r="DLH199" s="84"/>
      <c r="DLI199" s="84"/>
      <c r="DLJ199" s="84"/>
      <c r="DLK199" s="84"/>
      <c r="DLL199" s="84"/>
      <c r="DLM199" s="84"/>
      <c r="DLN199" s="84"/>
      <c r="DLO199" s="84"/>
      <c r="DLP199" s="84"/>
      <c r="DLQ199" s="84"/>
      <c r="DLR199" s="84"/>
      <c r="DLS199" s="84"/>
      <c r="DLT199" s="84"/>
      <c r="DLU199" s="84"/>
      <c r="DLV199" s="84"/>
      <c r="DLW199" s="84"/>
      <c r="DLX199" s="84"/>
      <c r="DLY199" s="84"/>
      <c r="DLZ199" s="84"/>
      <c r="DMA199" s="84"/>
      <c r="DMB199" s="84"/>
      <c r="DMC199" s="84"/>
      <c r="DMD199" s="84"/>
      <c r="DME199" s="84"/>
      <c r="DMF199" s="84"/>
      <c r="DMG199" s="84"/>
      <c r="DMH199" s="84"/>
      <c r="DMI199" s="84"/>
      <c r="DMJ199" s="84"/>
      <c r="DMK199" s="84"/>
      <c r="DML199" s="84"/>
      <c r="DMM199" s="84"/>
      <c r="DMN199" s="84"/>
      <c r="DMO199" s="84"/>
      <c r="DMP199" s="84"/>
      <c r="DMQ199" s="84"/>
      <c r="DMR199" s="84"/>
      <c r="DMS199" s="84"/>
      <c r="DMT199" s="84"/>
      <c r="DMU199" s="84"/>
      <c r="DMV199" s="84"/>
      <c r="DMW199" s="84"/>
      <c r="DMX199" s="84"/>
      <c r="DMY199" s="84"/>
      <c r="DMZ199" s="84"/>
      <c r="DNA199" s="84"/>
      <c r="DNB199" s="84"/>
      <c r="DNC199" s="84"/>
      <c r="DND199" s="84"/>
      <c r="DNE199" s="84"/>
      <c r="DNF199" s="84"/>
      <c r="DNG199" s="84"/>
      <c r="DNH199" s="84"/>
      <c r="DNI199" s="84"/>
      <c r="DNJ199" s="84"/>
      <c r="DNK199" s="84"/>
      <c r="DNL199" s="84"/>
      <c r="DNM199" s="84"/>
      <c r="DNN199" s="84"/>
      <c r="DNO199" s="84"/>
      <c r="DNP199" s="84"/>
      <c r="DNQ199" s="84"/>
      <c r="DNR199" s="84"/>
      <c r="DNS199" s="84"/>
      <c r="DNT199" s="84"/>
      <c r="DNU199" s="84"/>
      <c r="DNV199" s="84"/>
      <c r="DNW199" s="84"/>
      <c r="DNX199" s="84"/>
      <c r="DNY199" s="84"/>
      <c r="DNZ199" s="84"/>
      <c r="DOA199" s="84"/>
      <c r="DOB199" s="84"/>
      <c r="DOC199" s="84"/>
      <c r="DOD199" s="84"/>
      <c r="DOE199" s="84"/>
      <c r="DOF199" s="84"/>
      <c r="DOG199" s="84"/>
      <c r="DOH199" s="84"/>
      <c r="DOI199" s="84"/>
      <c r="DOJ199" s="84"/>
      <c r="DOK199" s="84"/>
      <c r="DOL199" s="84"/>
      <c r="DOM199" s="84"/>
      <c r="DON199" s="84"/>
      <c r="DOO199" s="84"/>
      <c r="DOP199" s="84"/>
      <c r="DOQ199" s="84"/>
      <c r="DOR199" s="84"/>
      <c r="DOS199" s="84"/>
      <c r="DOT199" s="84"/>
      <c r="DOU199" s="84"/>
      <c r="DOV199" s="84"/>
      <c r="DOW199" s="84"/>
      <c r="DOX199" s="84"/>
      <c r="DOY199" s="84"/>
      <c r="DOZ199" s="84"/>
      <c r="DPA199" s="84"/>
      <c r="DPB199" s="84"/>
      <c r="DPC199" s="84"/>
      <c r="DPD199" s="84"/>
      <c r="DPE199" s="84"/>
      <c r="DPF199" s="84"/>
      <c r="DPG199" s="84"/>
      <c r="DPH199" s="84"/>
      <c r="DPI199" s="84"/>
      <c r="DPJ199" s="84"/>
      <c r="DPK199" s="84"/>
      <c r="DPL199" s="84"/>
      <c r="DPM199" s="84"/>
      <c r="DPN199" s="84"/>
      <c r="DPO199" s="84"/>
      <c r="DPP199" s="84"/>
      <c r="DPQ199" s="84"/>
      <c r="DPR199" s="84"/>
      <c r="DPS199" s="84"/>
      <c r="DPT199" s="84"/>
      <c r="DPU199" s="84"/>
      <c r="DPV199" s="84"/>
      <c r="DPW199" s="84"/>
      <c r="DPX199" s="84"/>
      <c r="DPY199" s="84"/>
      <c r="DPZ199" s="84"/>
      <c r="DQA199" s="84"/>
      <c r="DQB199" s="84"/>
      <c r="DQC199" s="84"/>
      <c r="DQD199" s="84"/>
      <c r="DQE199" s="84"/>
      <c r="DQF199" s="84"/>
      <c r="DQG199" s="84"/>
      <c r="DQH199" s="84"/>
      <c r="DQI199" s="84"/>
      <c r="DQJ199" s="84"/>
      <c r="DQK199" s="84"/>
      <c r="DQL199" s="84"/>
      <c r="DQM199" s="84"/>
      <c r="DQN199" s="84"/>
      <c r="DQO199" s="84"/>
      <c r="DQP199" s="84"/>
      <c r="DQQ199" s="84"/>
      <c r="DQR199" s="84"/>
      <c r="DQS199" s="84"/>
      <c r="DQT199" s="84"/>
      <c r="DQU199" s="84"/>
      <c r="DQV199" s="84"/>
      <c r="DQW199" s="84"/>
      <c r="DQX199" s="84"/>
      <c r="DQY199" s="84"/>
      <c r="DQZ199" s="84"/>
      <c r="DRA199" s="84"/>
      <c r="DRB199" s="84"/>
      <c r="DRC199" s="84"/>
      <c r="DRD199" s="84"/>
      <c r="DRE199" s="84"/>
      <c r="DRF199" s="84"/>
      <c r="DRG199" s="84"/>
      <c r="DRH199" s="84"/>
      <c r="DRI199" s="84"/>
      <c r="DRJ199" s="84"/>
      <c r="DRK199" s="84"/>
      <c r="DRL199" s="84"/>
      <c r="DRM199" s="84"/>
      <c r="DRN199" s="84"/>
      <c r="DRO199" s="84"/>
      <c r="DRP199" s="84"/>
      <c r="DRQ199" s="84"/>
      <c r="DRR199" s="84"/>
      <c r="DRS199" s="84"/>
      <c r="DRT199" s="84"/>
      <c r="DRU199" s="84"/>
      <c r="DRV199" s="84"/>
      <c r="DRW199" s="84"/>
      <c r="DRX199" s="84"/>
      <c r="DRY199" s="84"/>
      <c r="DRZ199" s="84"/>
      <c r="DSA199" s="84"/>
      <c r="DSB199" s="84"/>
      <c r="DSC199" s="84"/>
      <c r="DSD199" s="84"/>
      <c r="DSE199" s="84"/>
      <c r="DSF199" s="84"/>
      <c r="DSG199" s="84"/>
      <c r="DSH199" s="84"/>
      <c r="DSI199" s="84"/>
      <c r="DSJ199" s="84"/>
      <c r="DSK199" s="84"/>
      <c r="DSL199" s="84"/>
      <c r="DSM199" s="84"/>
      <c r="DSN199" s="84"/>
      <c r="DSO199" s="84"/>
      <c r="DSP199" s="84"/>
      <c r="DSQ199" s="84"/>
      <c r="DSR199" s="84"/>
      <c r="DSS199" s="84"/>
      <c r="DST199" s="84"/>
      <c r="DSU199" s="84"/>
      <c r="DSV199" s="84"/>
      <c r="DSW199" s="84"/>
      <c r="DSX199" s="84"/>
      <c r="DSY199" s="84"/>
      <c r="DSZ199" s="84"/>
      <c r="DTA199" s="84"/>
      <c r="DTB199" s="84"/>
      <c r="DTC199" s="84"/>
      <c r="DTD199" s="84"/>
      <c r="DTE199" s="84"/>
      <c r="DTF199" s="84"/>
      <c r="DTG199" s="84"/>
      <c r="DTH199" s="84"/>
      <c r="DTI199" s="84"/>
      <c r="DTJ199" s="84"/>
      <c r="DTK199" s="84"/>
      <c r="DTL199" s="84"/>
      <c r="DTM199" s="84"/>
      <c r="DTN199" s="84"/>
      <c r="DTO199" s="84"/>
      <c r="DTP199" s="84"/>
      <c r="DTQ199" s="84"/>
      <c r="DTR199" s="84"/>
      <c r="DTS199" s="84"/>
      <c r="DTT199" s="84"/>
      <c r="DTU199" s="84"/>
      <c r="DTV199" s="84"/>
      <c r="DTW199" s="84"/>
      <c r="DTX199" s="84"/>
      <c r="DTY199" s="84"/>
      <c r="DTZ199" s="84"/>
      <c r="DUA199" s="84"/>
      <c r="DUB199" s="84"/>
      <c r="DUC199" s="84"/>
      <c r="DUD199" s="84"/>
      <c r="DUE199" s="84"/>
      <c r="DUF199" s="84"/>
      <c r="DUG199" s="84"/>
      <c r="DUH199" s="84"/>
      <c r="DUI199" s="84"/>
      <c r="DUJ199" s="84"/>
      <c r="DUK199" s="84"/>
      <c r="DUL199" s="84"/>
      <c r="DUM199" s="84"/>
      <c r="DUN199" s="84"/>
      <c r="DUO199" s="84"/>
      <c r="DUP199" s="84"/>
      <c r="DUQ199" s="84"/>
      <c r="DUR199" s="84"/>
      <c r="DUS199" s="84"/>
      <c r="DUT199" s="84"/>
      <c r="DUU199" s="84"/>
      <c r="DUV199" s="84"/>
      <c r="DUW199" s="84"/>
      <c r="DUX199" s="84"/>
      <c r="DUY199" s="84"/>
      <c r="DUZ199" s="84"/>
      <c r="DVA199" s="84"/>
      <c r="DVB199" s="84"/>
      <c r="DVC199" s="84"/>
      <c r="DVD199" s="84"/>
      <c r="DVE199" s="84"/>
      <c r="DVF199" s="84"/>
      <c r="DVG199" s="84"/>
      <c r="DVH199" s="84"/>
      <c r="DVI199" s="84"/>
      <c r="DVJ199" s="84"/>
      <c r="DVK199" s="84"/>
      <c r="DVL199" s="84"/>
      <c r="DVM199" s="84"/>
      <c r="DVN199" s="84"/>
      <c r="DVO199" s="84"/>
      <c r="DVP199" s="84"/>
      <c r="DVQ199" s="84"/>
      <c r="DVR199" s="84"/>
      <c r="DVS199" s="84"/>
      <c r="DVT199" s="84"/>
      <c r="DVU199" s="84"/>
      <c r="DVV199" s="84"/>
      <c r="DVW199" s="84"/>
      <c r="DVX199" s="84"/>
      <c r="DVY199" s="84"/>
      <c r="DVZ199" s="84"/>
      <c r="DWA199" s="84"/>
      <c r="DWB199" s="84"/>
      <c r="DWC199" s="84"/>
      <c r="DWD199" s="84"/>
      <c r="DWE199" s="84"/>
      <c r="DWF199" s="84"/>
      <c r="DWG199" s="84"/>
      <c r="DWH199" s="84"/>
      <c r="DWI199" s="84"/>
      <c r="DWJ199" s="84"/>
      <c r="DWK199" s="84"/>
      <c r="DWL199" s="84"/>
      <c r="DWM199" s="84"/>
      <c r="DWN199" s="84"/>
      <c r="DWO199" s="84"/>
      <c r="DWP199" s="84"/>
      <c r="DWQ199" s="84"/>
      <c r="DWR199" s="84"/>
      <c r="DWS199" s="84"/>
      <c r="DWT199" s="84"/>
      <c r="DWU199" s="84"/>
      <c r="DWV199" s="84"/>
      <c r="DWW199" s="84"/>
      <c r="DWX199" s="84"/>
      <c r="DWY199" s="84"/>
      <c r="DWZ199" s="84"/>
      <c r="DXA199" s="84"/>
      <c r="DXB199" s="84"/>
      <c r="DXC199" s="84"/>
      <c r="DXD199" s="84"/>
      <c r="DXE199" s="84"/>
      <c r="DXF199" s="84"/>
      <c r="DXG199" s="84"/>
      <c r="DXH199" s="84"/>
      <c r="DXI199" s="84"/>
      <c r="DXJ199" s="84"/>
      <c r="DXK199" s="84"/>
      <c r="DXL199" s="84"/>
      <c r="DXM199" s="84"/>
      <c r="DXN199" s="84"/>
      <c r="DXO199" s="84"/>
      <c r="DXP199" s="84"/>
      <c r="DXQ199" s="84"/>
      <c r="DXR199" s="84"/>
      <c r="DXS199" s="84"/>
      <c r="DXT199" s="84"/>
      <c r="DXU199" s="84"/>
      <c r="DXV199" s="84"/>
      <c r="DXW199" s="84"/>
      <c r="DXX199" s="84"/>
      <c r="DXY199" s="84"/>
      <c r="DXZ199" s="84"/>
      <c r="DYA199" s="84"/>
      <c r="DYB199" s="84"/>
      <c r="DYC199" s="84"/>
      <c r="DYD199" s="84"/>
      <c r="DYE199" s="84"/>
      <c r="DYF199" s="84"/>
      <c r="DYG199" s="84"/>
      <c r="DYH199" s="84"/>
      <c r="DYI199" s="84"/>
      <c r="DYJ199" s="84"/>
      <c r="DYK199" s="84"/>
      <c r="DYL199" s="84"/>
      <c r="DYM199" s="84"/>
      <c r="DYN199" s="84"/>
      <c r="DYO199" s="84"/>
      <c r="DYP199" s="84"/>
      <c r="DYQ199" s="84"/>
      <c r="DYR199" s="84"/>
      <c r="DYS199" s="84"/>
      <c r="DYT199" s="84"/>
      <c r="DYU199" s="84"/>
      <c r="DYV199" s="84"/>
      <c r="DYW199" s="84"/>
      <c r="DYX199" s="84"/>
      <c r="DYY199" s="84"/>
      <c r="DYZ199" s="84"/>
      <c r="DZA199" s="84"/>
      <c r="DZB199" s="84"/>
      <c r="DZC199" s="84"/>
      <c r="DZD199" s="84"/>
      <c r="DZE199" s="84"/>
      <c r="DZF199" s="84"/>
      <c r="DZG199" s="84"/>
      <c r="DZH199" s="84"/>
      <c r="DZI199" s="84"/>
      <c r="DZJ199" s="84"/>
      <c r="DZK199" s="84"/>
      <c r="DZL199" s="84"/>
      <c r="DZM199" s="84"/>
      <c r="DZN199" s="84"/>
      <c r="DZO199" s="84"/>
      <c r="DZP199" s="84"/>
      <c r="DZQ199" s="84"/>
      <c r="DZR199" s="84"/>
      <c r="DZS199" s="84"/>
      <c r="DZT199" s="84"/>
      <c r="DZU199" s="84"/>
      <c r="DZV199" s="84"/>
      <c r="DZW199" s="84"/>
      <c r="DZX199" s="84"/>
      <c r="DZY199" s="84"/>
      <c r="DZZ199" s="84"/>
      <c r="EAA199" s="84"/>
      <c r="EAB199" s="84"/>
      <c r="EAC199" s="84"/>
      <c r="EAD199" s="84"/>
      <c r="EAE199" s="84"/>
      <c r="EAF199" s="84"/>
      <c r="EAG199" s="84"/>
      <c r="EAH199" s="84"/>
      <c r="EAI199" s="84"/>
      <c r="EAJ199" s="84"/>
      <c r="EAK199" s="84"/>
      <c r="EAL199" s="84"/>
      <c r="EAM199" s="84"/>
      <c r="EAN199" s="84"/>
      <c r="EAO199" s="84"/>
      <c r="EAP199" s="84"/>
      <c r="EAQ199" s="84"/>
      <c r="EAR199" s="84"/>
      <c r="EAS199" s="84"/>
      <c r="EAT199" s="84"/>
      <c r="EAU199" s="84"/>
      <c r="EAV199" s="84"/>
      <c r="EAW199" s="84"/>
      <c r="EAX199" s="84"/>
      <c r="EAY199" s="84"/>
      <c r="EAZ199" s="84"/>
      <c r="EBA199" s="84"/>
      <c r="EBB199" s="84"/>
      <c r="EBC199" s="84"/>
      <c r="EBD199" s="84"/>
      <c r="EBE199" s="84"/>
      <c r="EBF199" s="84"/>
      <c r="EBG199" s="84"/>
      <c r="EBH199" s="84"/>
      <c r="EBI199" s="84"/>
      <c r="EBJ199" s="84"/>
      <c r="EBK199" s="84"/>
      <c r="EBL199" s="84"/>
      <c r="EBM199" s="84"/>
      <c r="EBN199" s="84"/>
      <c r="EBO199" s="84"/>
      <c r="EBP199" s="84"/>
      <c r="EBQ199" s="84"/>
      <c r="EBR199" s="84"/>
      <c r="EBS199" s="84"/>
      <c r="EBT199" s="84"/>
      <c r="EBU199" s="84"/>
      <c r="EBV199" s="84"/>
      <c r="EBW199" s="84"/>
      <c r="EBX199" s="84"/>
      <c r="EBY199" s="84"/>
      <c r="EBZ199" s="84"/>
      <c r="ECA199" s="84"/>
      <c r="ECB199" s="84"/>
      <c r="ECC199" s="84"/>
      <c r="ECD199" s="84"/>
      <c r="ECE199" s="84"/>
      <c r="ECF199" s="84"/>
      <c r="ECG199" s="84"/>
      <c r="ECH199" s="84"/>
      <c r="ECI199" s="84"/>
      <c r="ECJ199" s="84"/>
      <c r="ECK199" s="84"/>
      <c r="ECL199" s="84"/>
      <c r="ECM199" s="84"/>
      <c r="ECN199" s="84"/>
      <c r="ECO199" s="84"/>
      <c r="ECP199" s="84"/>
      <c r="ECQ199" s="84"/>
      <c r="ECR199" s="84"/>
      <c r="ECS199" s="84"/>
      <c r="ECT199" s="84"/>
      <c r="ECU199" s="84"/>
      <c r="ECV199" s="84"/>
      <c r="ECW199" s="84"/>
      <c r="ECX199" s="84"/>
      <c r="ECY199" s="84"/>
      <c r="ECZ199" s="84"/>
      <c r="EDA199" s="84"/>
      <c r="EDB199" s="84"/>
      <c r="EDC199" s="84"/>
      <c r="EDD199" s="84"/>
      <c r="EDE199" s="84"/>
      <c r="EDF199" s="84"/>
      <c r="EDG199" s="84"/>
      <c r="EDH199" s="84"/>
      <c r="EDI199" s="84"/>
      <c r="EDJ199" s="84"/>
      <c r="EDK199" s="84"/>
      <c r="EDL199" s="84"/>
      <c r="EDM199" s="84"/>
      <c r="EDN199" s="84"/>
      <c r="EDO199" s="84"/>
      <c r="EDP199" s="84"/>
      <c r="EDQ199" s="84"/>
      <c r="EDR199" s="84"/>
      <c r="EDS199" s="84"/>
      <c r="EDT199" s="84"/>
      <c r="EDU199" s="84"/>
      <c r="EDV199" s="84"/>
      <c r="EDW199" s="84"/>
      <c r="EDX199" s="84"/>
      <c r="EDY199" s="84"/>
      <c r="EDZ199" s="84"/>
      <c r="EEA199" s="84"/>
      <c r="EEB199" s="84"/>
      <c r="EEC199" s="84"/>
      <c r="EED199" s="84"/>
      <c r="EEE199" s="84"/>
      <c r="EEF199" s="84"/>
      <c r="EEG199" s="84"/>
      <c r="EEH199" s="84"/>
      <c r="EEI199" s="84"/>
      <c r="EEJ199" s="84"/>
      <c r="EEK199" s="84"/>
      <c r="EEL199" s="84"/>
      <c r="EEM199" s="84"/>
      <c r="EEN199" s="84"/>
      <c r="EEO199" s="84"/>
      <c r="EEP199" s="84"/>
      <c r="EEQ199" s="84"/>
      <c r="EER199" s="84"/>
      <c r="EES199" s="84"/>
      <c r="EET199" s="84"/>
      <c r="EEU199" s="84"/>
      <c r="EEV199" s="84"/>
      <c r="EEW199" s="84"/>
      <c r="EEX199" s="84"/>
      <c r="EEY199" s="84"/>
      <c r="EEZ199" s="84"/>
      <c r="EFA199" s="84"/>
      <c r="EFB199" s="84"/>
      <c r="EFC199" s="84"/>
      <c r="EFD199" s="84"/>
      <c r="EFE199" s="84"/>
      <c r="EFF199" s="84"/>
      <c r="EFG199" s="84"/>
      <c r="EFH199" s="84"/>
      <c r="EFI199" s="84"/>
      <c r="EFJ199" s="84"/>
      <c r="EFK199" s="84"/>
      <c r="EFL199" s="84"/>
      <c r="EFM199" s="84"/>
      <c r="EFN199" s="84"/>
      <c r="EFO199" s="84"/>
      <c r="EFP199" s="84"/>
      <c r="EFQ199" s="84"/>
      <c r="EFR199" s="84"/>
      <c r="EFS199" s="84"/>
      <c r="EFT199" s="84"/>
      <c r="EFU199" s="84"/>
      <c r="EFV199" s="84"/>
      <c r="EFW199" s="84"/>
      <c r="EFX199" s="84"/>
      <c r="EFY199" s="84"/>
      <c r="EFZ199" s="84"/>
      <c r="EGA199" s="84"/>
      <c r="EGB199" s="84"/>
      <c r="EGC199" s="84"/>
      <c r="EGD199" s="84"/>
      <c r="EGE199" s="84"/>
      <c r="EGF199" s="84"/>
      <c r="EGG199" s="84"/>
      <c r="EGH199" s="84"/>
      <c r="EGI199" s="84"/>
      <c r="EGJ199" s="84"/>
      <c r="EGK199" s="84"/>
      <c r="EGL199" s="84"/>
      <c r="EGM199" s="84"/>
      <c r="EGN199" s="84"/>
      <c r="EGO199" s="84"/>
      <c r="EGP199" s="84"/>
      <c r="EGQ199" s="84"/>
      <c r="EGR199" s="84"/>
      <c r="EGS199" s="84"/>
      <c r="EGT199" s="84"/>
      <c r="EGU199" s="84"/>
      <c r="EGV199" s="84"/>
      <c r="EGW199" s="84"/>
      <c r="EGX199" s="84"/>
      <c r="EGY199" s="84"/>
      <c r="EGZ199" s="84"/>
      <c r="EHA199" s="84"/>
      <c r="EHB199" s="84"/>
      <c r="EHC199" s="84"/>
      <c r="EHD199" s="84"/>
      <c r="EHE199" s="84"/>
      <c r="EHF199" s="84"/>
      <c r="EHG199" s="84"/>
      <c r="EHH199" s="84"/>
      <c r="EHI199" s="84"/>
      <c r="EHJ199" s="84"/>
      <c r="EHK199" s="84"/>
      <c r="EHL199" s="84"/>
      <c r="EHM199" s="84"/>
      <c r="EHN199" s="84"/>
      <c r="EHO199" s="84"/>
      <c r="EHP199" s="84"/>
      <c r="EHQ199" s="84"/>
      <c r="EHR199" s="84"/>
      <c r="EHS199" s="84"/>
      <c r="EHT199" s="84"/>
      <c r="EHU199" s="84"/>
      <c r="EHV199" s="84"/>
      <c r="EHW199" s="84"/>
      <c r="EHX199" s="84"/>
      <c r="EHY199" s="84"/>
      <c r="EHZ199" s="84"/>
      <c r="EIA199" s="84"/>
      <c r="EIB199" s="84"/>
      <c r="EIC199" s="84"/>
      <c r="EID199" s="84"/>
      <c r="EIE199" s="84"/>
      <c r="EIF199" s="84"/>
      <c r="EIG199" s="84"/>
      <c r="EIH199" s="84"/>
      <c r="EII199" s="84"/>
      <c r="EIJ199" s="84"/>
      <c r="EIK199" s="84"/>
      <c r="EIL199" s="84"/>
      <c r="EIM199" s="84"/>
      <c r="EIN199" s="84"/>
      <c r="EIO199" s="84"/>
      <c r="EIP199" s="84"/>
      <c r="EIQ199" s="84"/>
      <c r="EIR199" s="84"/>
      <c r="EIS199" s="84"/>
      <c r="EIT199" s="84"/>
      <c r="EIU199" s="84"/>
      <c r="EIV199" s="84"/>
      <c r="EIW199" s="84"/>
      <c r="EIX199" s="84"/>
      <c r="EIY199" s="84"/>
      <c r="EIZ199" s="84"/>
      <c r="EJA199" s="84"/>
      <c r="EJB199" s="84"/>
      <c r="EJC199" s="84"/>
      <c r="EJD199" s="84"/>
      <c r="EJE199" s="84"/>
      <c r="EJF199" s="84"/>
      <c r="EJG199" s="84"/>
      <c r="EJH199" s="84"/>
      <c r="EJI199" s="84"/>
      <c r="EJJ199" s="84"/>
      <c r="EJK199" s="84"/>
      <c r="EJL199" s="84"/>
      <c r="EJM199" s="84"/>
      <c r="EJN199" s="84"/>
      <c r="EJO199" s="84"/>
      <c r="EJP199" s="84"/>
      <c r="EJQ199" s="84"/>
      <c r="EJR199" s="84"/>
      <c r="EJS199" s="84"/>
      <c r="EJT199" s="84"/>
      <c r="EJU199" s="84"/>
      <c r="EJV199" s="84"/>
      <c r="EJW199" s="84"/>
      <c r="EJX199" s="84"/>
      <c r="EJY199" s="84"/>
      <c r="EJZ199" s="84"/>
      <c r="EKA199" s="84"/>
      <c r="EKB199" s="84"/>
      <c r="EKC199" s="84"/>
      <c r="EKD199" s="84"/>
      <c r="EKE199" s="84"/>
      <c r="EKF199" s="84"/>
      <c r="EKG199" s="84"/>
      <c r="EKH199" s="84"/>
      <c r="EKI199" s="84"/>
      <c r="EKJ199" s="84"/>
      <c r="EKK199" s="84"/>
      <c r="EKL199" s="84"/>
      <c r="EKM199" s="84"/>
      <c r="EKN199" s="84"/>
      <c r="EKO199" s="84"/>
      <c r="EKP199" s="84"/>
      <c r="EKQ199" s="84"/>
      <c r="EKR199" s="84"/>
      <c r="EKS199" s="84"/>
      <c r="EKT199" s="84"/>
      <c r="EKU199" s="84"/>
      <c r="EKV199" s="84"/>
      <c r="EKW199" s="84"/>
      <c r="EKX199" s="84"/>
      <c r="EKY199" s="84"/>
      <c r="EKZ199" s="84"/>
      <c r="ELA199" s="84"/>
      <c r="ELB199" s="84"/>
      <c r="ELC199" s="84"/>
      <c r="ELD199" s="84"/>
      <c r="ELE199" s="84"/>
      <c r="ELF199" s="84"/>
      <c r="ELG199" s="84"/>
      <c r="ELH199" s="84"/>
      <c r="ELI199" s="84"/>
      <c r="ELJ199" s="84"/>
      <c r="ELK199" s="84"/>
      <c r="ELL199" s="84"/>
      <c r="ELM199" s="84"/>
      <c r="ELN199" s="84"/>
      <c r="ELO199" s="84"/>
      <c r="ELP199" s="84"/>
      <c r="ELQ199" s="84"/>
      <c r="ELR199" s="84"/>
      <c r="ELS199" s="84"/>
      <c r="ELT199" s="84"/>
      <c r="ELU199" s="84"/>
      <c r="ELV199" s="84"/>
      <c r="ELW199" s="84"/>
      <c r="ELX199" s="84"/>
      <c r="ELY199" s="84"/>
      <c r="ELZ199" s="84"/>
      <c r="EMA199" s="84"/>
      <c r="EMB199" s="84"/>
      <c r="EMC199" s="84"/>
      <c r="EMD199" s="84"/>
      <c r="EME199" s="84"/>
      <c r="EMF199" s="84"/>
      <c r="EMG199" s="84"/>
      <c r="EMH199" s="84"/>
      <c r="EMI199" s="84"/>
      <c r="EMJ199" s="84"/>
      <c r="EMK199" s="84"/>
      <c r="EML199" s="84"/>
      <c r="EMM199" s="84"/>
      <c r="EMN199" s="84"/>
      <c r="EMO199" s="84"/>
      <c r="EMP199" s="84"/>
      <c r="EMQ199" s="84"/>
      <c r="EMR199" s="84"/>
      <c r="EMS199" s="84"/>
      <c r="EMT199" s="84"/>
      <c r="EMU199" s="84"/>
      <c r="EMV199" s="84"/>
      <c r="EMW199" s="84"/>
      <c r="EMX199" s="84"/>
      <c r="EMY199" s="84"/>
      <c r="EMZ199" s="84"/>
      <c r="ENA199" s="84"/>
      <c r="ENB199" s="84"/>
      <c r="ENC199" s="84"/>
      <c r="END199" s="84"/>
      <c r="ENE199" s="84"/>
      <c r="ENF199" s="84"/>
      <c r="ENG199" s="84"/>
      <c r="ENH199" s="84"/>
      <c r="ENI199" s="84"/>
      <c r="ENJ199" s="84"/>
      <c r="ENK199" s="84"/>
      <c r="ENL199" s="84"/>
      <c r="ENM199" s="84"/>
      <c r="ENN199" s="84"/>
      <c r="ENO199" s="84"/>
      <c r="ENP199" s="84"/>
      <c r="ENQ199" s="84"/>
      <c r="ENR199" s="84"/>
      <c r="ENS199" s="84"/>
      <c r="ENT199" s="84"/>
      <c r="ENU199" s="84"/>
      <c r="ENV199" s="84"/>
      <c r="ENW199" s="84"/>
      <c r="ENX199" s="84"/>
      <c r="ENY199" s="84"/>
      <c r="ENZ199" s="84"/>
      <c r="EOA199" s="84"/>
      <c r="EOB199" s="84"/>
      <c r="EOC199" s="84"/>
      <c r="EOD199" s="84"/>
      <c r="EOE199" s="84"/>
      <c r="EOF199" s="84"/>
      <c r="EOG199" s="84"/>
      <c r="EOH199" s="84"/>
      <c r="EOI199" s="84"/>
      <c r="EOJ199" s="84"/>
      <c r="EOK199" s="84"/>
      <c r="EOL199" s="84"/>
      <c r="EOM199" s="84"/>
      <c r="EON199" s="84"/>
      <c r="EOO199" s="84"/>
      <c r="EOP199" s="84"/>
      <c r="EOQ199" s="84"/>
      <c r="EOR199" s="84"/>
      <c r="EOS199" s="84"/>
      <c r="EOT199" s="84"/>
      <c r="EOU199" s="84"/>
      <c r="EOV199" s="84"/>
      <c r="EOW199" s="84"/>
      <c r="EOX199" s="84"/>
      <c r="EOY199" s="84"/>
      <c r="EOZ199" s="84"/>
      <c r="EPA199" s="84"/>
      <c r="EPB199" s="84"/>
      <c r="EPC199" s="84"/>
      <c r="EPD199" s="84"/>
      <c r="EPE199" s="84"/>
      <c r="EPF199" s="84"/>
      <c r="EPG199" s="84"/>
      <c r="EPH199" s="84"/>
      <c r="EPI199" s="84"/>
      <c r="EPJ199" s="84"/>
      <c r="EPK199" s="84"/>
      <c r="EPL199" s="84"/>
      <c r="EPM199" s="84"/>
      <c r="EPN199" s="84"/>
      <c r="EPO199" s="84"/>
      <c r="EPP199" s="84"/>
      <c r="EPQ199" s="84"/>
      <c r="EPR199" s="84"/>
      <c r="EPS199" s="84"/>
      <c r="EPT199" s="84"/>
      <c r="EPU199" s="84"/>
      <c r="EPV199" s="84"/>
      <c r="EPW199" s="84"/>
      <c r="EPX199" s="84"/>
      <c r="EPY199" s="84"/>
      <c r="EPZ199" s="84"/>
      <c r="EQA199" s="84"/>
      <c r="EQB199" s="84"/>
      <c r="EQC199" s="84"/>
      <c r="EQD199" s="84"/>
      <c r="EQE199" s="84"/>
      <c r="EQF199" s="84"/>
      <c r="EQG199" s="84"/>
      <c r="EQH199" s="84"/>
      <c r="EQI199" s="84"/>
      <c r="EQJ199" s="84"/>
      <c r="EQK199" s="84"/>
      <c r="EQL199" s="84"/>
      <c r="EQM199" s="84"/>
      <c r="EQN199" s="84"/>
      <c r="EQO199" s="84"/>
      <c r="EQP199" s="84"/>
      <c r="EQQ199" s="84"/>
      <c r="EQR199" s="84"/>
      <c r="EQS199" s="84"/>
      <c r="EQT199" s="84"/>
      <c r="EQU199" s="84"/>
      <c r="EQV199" s="84"/>
      <c r="EQW199" s="84"/>
      <c r="EQX199" s="84"/>
      <c r="EQY199" s="84"/>
      <c r="EQZ199" s="84"/>
      <c r="ERA199" s="84"/>
      <c r="ERB199" s="84"/>
      <c r="ERC199" s="84"/>
      <c r="ERD199" s="84"/>
      <c r="ERE199" s="84"/>
      <c r="ERF199" s="84"/>
      <c r="ERG199" s="84"/>
      <c r="ERH199" s="84"/>
      <c r="ERI199" s="84"/>
      <c r="ERJ199" s="84"/>
      <c r="ERK199" s="84"/>
      <c r="ERL199" s="84"/>
      <c r="ERM199" s="84"/>
      <c r="ERN199" s="84"/>
      <c r="ERO199" s="84"/>
      <c r="ERP199" s="84"/>
      <c r="ERQ199" s="84"/>
      <c r="ERR199" s="84"/>
      <c r="ERS199" s="84"/>
      <c r="ERT199" s="84"/>
      <c r="ERU199" s="84"/>
      <c r="ERV199" s="84"/>
      <c r="ERW199" s="84"/>
      <c r="ERX199" s="84"/>
      <c r="ERY199" s="84"/>
      <c r="ERZ199" s="84"/>
      <c r="ESA199" s="84"/>
      <c r="ESB199" s="84"/>
      <c r="ESC199" s="84"/>
      <c r="ESD199" s="84"/>
      <c r="ESE199" s="84"/>
      <c r="ESF199" s="84"/>
      <c r="ESG199" s="84"/>
      <c r="ESH199" s="84"/>
      <c r="ESI199" s="84"/>
      <c r="ESJ199" s="84"/>
      <c r="ESK199" s="84"/>
      <c r="ESL199" s="84"/>
      <c r="ESM199" s="84"/>
      <c r="ESN199" s="84"/>
      <c r="ESO199" s="84"/>
      <c r="ESP199" s="84"/>
      <c r="ESQ199" s="84"/>
      <c r="ESR199" s="84"/>
      <c r="ESS199" s="84"/>
      <c r="EST199" s="84"/>
      <c r="ESU199" s="84"/>
      <c r="ESV199" s="84"/>
      <c r="ESW199" s="84"/>
      <c r="ESX199" s="84"/>
      <c r="ESY199" s="84"/>
      <c r="ESZ199" s="84"/>
      <c r="ETA199" s="84"/>
      <c r="ETB199" s="84"/>
      <c r="ETC199" s="84"/>
      <c r="ETD199" s="84"/>
      <c r="ETE199" s="84"/>
      <c r="ETF199" s="84"/>
      <c r="ETG199" s="84"/>
      <c r="ETH199" s="84"/>
      <c r="ETI199" s="84"/>
      <c r="ETJ199" s="84"/>
      <c r="ETK199" s="84"/>
      <c r="ETL199" s="84"/>
      <c r="ETM199" s="84"/>
      <c r="ETN199" s="84"/>
      <c r="ETO199" s="84"/>
      <c r="ETP199" s="84"/>
      <c r="ETQ199" s="84"/>
      <c r="ETR199" s="84"/>
      <c r="ETS199" s="84"/>
      <c r="ETT199" s="84"/>
      <c r="ETU199" s="84"/>
      <c r="ETV199" s="84"/>
      <c r="ETW199" s="84"/>
      <c r="ETX199" s="84"/>
      <c r="ETY199" s="84"/>
      <c r="ETZ199" s="84"/>
      <c r="EUA199" s="84"/>
      <c r="EUB199" s="84"/>
      <c r="EUC199" s="84"/>
      <c r="EUD199" s="84"/>
      <c r="EUE199" s="84"/>
      <c r="EUF199" s="84"/>
      <c r="EUG199" s="84"/>
      <c r="EUH199" s="84"/>
      <c r="EUI199" s="84"/>
      <c r="EUJ199" s="84"/>
      <c r="EUK199" s="84"/>
      <c r="EUL199" s="84"/>
      <c r="EUM199" s="84"/>
      <c r="EUN199" s="84"/>
      <c r="EUO199" s="84"/>
      <c r="EUP199" s="84"/>
      <c r="EUQ199" s="84"/>
      <c r="EUR199" s="84"/>
      <c r="EUS199" s="84"/>
      <c r="EUT199" s="84"/>
      <c r="EUU199" s="84"/>
      <c r="EUV199" s="84"/>
      <c r="EUW199" s="84"/>
      <c r="EUX199" s="84"/>
      <c r="EUY199" s="84"/>
      <c r="EUZ199" s="84"/>
      <c r="EVA199" s="84"/>
      <c r="EVB199" s="84"/>
      <c r="EVC199" s="84"/>
      <c r="EVD199" s="84"/>
      <c r="EVE199" s="84"/>
      <c r="EVF199" s="84"/>
      <c r="EVG199" s="84"/>
      <c r="EVH199" s="84"/>
      <c r="EVI199" s="84"/>
      <c r="EVJ199" s="84"/>
      <c r="EVK199" s="84"/>
      <c r="EVL199" s="84"/>
      <c r="EVM199" s="84"/>
      <c r="EVN199" s="84"/>
      <c r="EVO199" s="84"/>
      <c r="EVP199" s="84"/>
      <c r="EVQ199" s="84"/>
      <c r="EVR199" s="84"/>
      <c r="EVS199" s="84"/>
      <c r="EVT199" s="84"/>
      <c r="EVU199" s="84"/>
      <c r="EVV199" s="84"/>
      <c r="EVW199" s="84"/>
      <c r="EVX199" s="84"/>
      <c r="EVY199" s="84"/>
      <c r="EVZ199" s="84"/>
      <c r="EWA199" s="84"/>
      <c r="EWB199" s="84"/>
      <c r="EWC199" s="84"/>
      <c r="EWD199" s="84"/>
      <c r="EWE199" s="84"/>
      <c r="EWF199" s="84"/>
      <c r="EWG199" s="84"/>
      <c r="EWH199" s="84"/>
      <c r="EWI199" s="84"/>
      <c r="EWJ199" s="84"/>
      <c r="EWK199" s="84"/>
      <c r="EWL199" s="84"/>
      <c r="EWM199" s="84"/>
      <c r="EWN199" s="84"/>
      <c r="EWO199" s="84"/>
      <c r="EWP199" s="84"/>
      <c r="EWQ199" s="84"/>
      <c r="EWR199" s="84"/>
      <c r="EWS199" s="84"/>
      <c r="EWT199" s="84"/>
      <c r="EWU199" s="84"/>
      <c r="EWV199" s="84"/>
      <c r="EWW199" s="84"/>
      <c r="EWX199" s="84"/>
      <c r="EWY199" s="84"/>
      <c r="EWZ199" s="84"/>
      <c r="EXA199" s="84"/>
      <c r="EXB199" s="84"/>
      <c r="EXC199" s="84"/>
      <c r="EXD199" s="84"/>
      <c r="EXE199" s="84"/>
      <c r="EXF199" s="84"/>
      <c r="EXG199" s="84"/>
      <c r="EXH199" s="84"/>
      <c r="EXI199" s="84"/>
      <c r="EXJ199" s="84"/>
      <c r="EXK199" s="84"/>
      <c r="EXL199" s="84"/>
      <c r="EXM199" s="84"/>
      <c r="EXN199" s="84"/>
      <c r="EXO199" s="84"/>
      <c r="EXP199" s="84"/>
      <c r="EXQ199" s="84"/>
      <c r="EXR199" s="84"/>
      <c r="EXS199" s="84"/>
      <c r="EXT199" s="84"/>
      <c r="EXU199" s="84"/>
      <c r="EXV199" s="84"/>
      <c r="EXW199" s="84"/>
      <c r="EXX199" s="84"/>
      <c r="EXY199" s="84"/>
      <c r="EXZ199" s="84"/>
      <c r="EYA199" s="84"/>
      <c r="EYB199" s="84"/>
      <c r="EYC199" s="84"/>
      <c r="EYD199" s="84"/>
      <c r="EYE199" s="84"/>
      <c r="EYF199" s="84"/>
      <c r="EYG199" s="84"/>
      <c r="EYH199" s="84"/>
      <c r="EYI199" s="84"/>
      <c r="EYJ199" s="84"/>
      <c r="EYK199" s="84"/>
      <c r="EYL199" s="84"/>
      <c r="EYM199" s="84"/>
      <c r="EYN199" s="84"/>
      <c r="EYO199" s="84"/>
      <c r="EYP199" s="84"/>
      <c r="EYQ199" s="84"/>
      <c r="EYR199" s="84"/>
      <c r="EYS199" s="84"/>
      <c r="EYT199" s="84"/>
      <c r="EYU199" s="84"/>
      <c r="EYV199" s="84"/>
      <c r="EYW199" s="84"/>
      <c r="EYX199" s="84"/>
      <c r="EYY199" s="84"/>
      <c r="EYZ199" s="84"/>
      <c r="EZA199" s="84"/>
      <c r="EZB199" s="84"/>
      <c r="EZC199" s="84"/>
      <c r="EZD199" s="84"/>
      <c r="EZE199" s="84"/>
      <c r="EZF199" s="84"/>
      <c r="EZG199" s="84"/>
      <c r="EZH199" s="84"/>
      <c r="EZI199" s="84"/>
      <c r="EZJ199" s="84"/>
      <c r="EZK199" s="84"/>
      <c r="EZL199" s="84"/>
      <c r="EZM199" s="84"/>
      <c r="EZN199" s="84"/>
      <c r="EZO199" s="84"/>
      <c r="EZP199" s="84"/>
      <c r="EZQ199" s="84"/>
      <c r="EZR199" s="84"/>
      <c r="EZS199" s="84"/>
      <c r="EZT199" s="84"/>
      <c r="EZU199" s="84"/>
      <c r="EZV199" s="84"/>
      <c r="EZW199" s="84"/>
      <c r="EZX199" s="84"/>
      <c r="EZY199" s="84"/>
      <c r="EZZ199" s="84"/>
      <c r="FAA199" s="84"/>
      <c r="FAB199" s="84"/>
      <c r="FAC199" s="84"/>
      <c r="FAD199" s="84"/>
      <c r="FAE199" s="84"/>
      <c r="FAF199" s="84"/>
      <c r="FAG199" s="84"/>
      <c r="FAH199" s="84"/>
      <c r="FAI199" s="84"/>
      <c r="FAJ199" s="84"/>
      <c r="FAK199" s="84"/>
      <c r="FAL199" s="84"/>
      <c r="FAM199" s="84"/>
      <c r="FAN199" s="84"/>
      <c r="FAO199" s="84"/>
      <c r="FAP199" s="84"/>
      <c r="FAQ199" s="84"/>
      <c r="FAR199" s="84"/>
      <c r="FAS199" s="84"/>
      <c r="FAT199" s="84"/>
      <c r="FAU199" s="84"/>
      <c r="FAV199" s="84"/>
      <c r="FAW199" s="84"/>
      <c r="FAX199" s="84"/>
      <c r="FAY199" s="84"/>
      <c r="FAZ199" s="84"/>
      <c r="FBA199" s="84"/>
      <c r="FBB199" s="84"/>
      <c r="FBC199" s="84"/>
      <c r="FBD199" s="84"/>
      <c r="FBE199" s="84"/>
      <c r="FBF199" s="84"/>
      <c r="FBG199" s="84"/>
      <c r="FBH199" s="84"/>
      <c r="FBI199" s="84"/>
      <c r="FBJ199" s="84"/>
      <c r="FBK199" s="84"/>
      <c r="FBL199" s="84"/>
      <c r="FBM199" s="84"/>
      <c r="FBN199" s="84"/>
      <c r="FBO199" s="84"/>
      <c r="FBP199" s="84"/>
      <c r="FBQ199" s="84"/>
      <c r="FBR199" s="84"/>
      <c r="FBS199" s="84"/>
      <c r="FBT199" s="84"/>
      <c r="FBU199" s="84"/>
      <c r="FBV199" s="84"/>
      <c r="FBW199" s="84"/>
      <c r="FBX199" s="84"/>
      <c r="FBY199" s="84"/>
      <c r="FBZ199" s="84"/>
      <c r="FCA199" s="84"/>
      <c r="FCB199" s="84"/>
      <c r="FCC199" s="84"/>
      <c r="FCD199" s="84"/>
      <c r="FCE199" s="84"/>
      <c r="FCF199" s="84"/>
      <c r="FCG199" s="84"/>
      <c r="FCH199" s="84"/>
      <c r="FCI199" s="84"/>
      <c r="FCJ199" s="84"/>
      <c r="FCK199" s="84"/>
      <c r="FCL199" s="84"/>
      <c r="FCM199" s="84"/>
      <c r="FCN199" s="84"/>
      <c r="FCO199" s="84"/>
      <c r="FCP199" s="84"/>
      <c r="FCQ199" s="84"/>
      <c r="FCR199" s="84"/>
      <c r="FCS199" s="84"/>
      <c r="FCT199" s="84"/>
      <c r="FCU199" s="84"/>
      <c r="FCV199" s="84"/>
      <c r="FCW199" s="84"/>
      <c r="FCX199" s="84"/>
      <c r="FCY199" s="84"/>
      <c r="FCZ199" s="84"/>
      <c r="FDA199" s="84"/>
      <c r="FDB199" s="84"/>
      <c r="FDC199" s="84"/>
      <c r="FDD199" s="84"/>
      <c r="FDE199" s="84"/>
      <c r="FDF199" s="84"/>
      <c r="FDG199" s="84"/>
      <c r="FDH199" s="84"/>
      <c r="FDI199" s="84"/>
      <c r="FDJ199" s="84"/>
      <c r="FDK199" s="84"/>
      <c r="FDL199" s="84"/>
      <c r="FDM199" s="84"/>
      <c r="FDN199" s="84"/>
      <c r="FDO199" s="84"/>
      <c r="FDP199" s="84"/>
      <c r="FDQ199" s="84"/>
      <c r="FDR199" s="84"/>
      <c r="FDS199" s="84"/>
      <c r="FDT199" s="84"/>
      <c r="FDU199" s="84"/>
      <c r="FDV199" s="84"/>
      <c r="FDW199" s="84"/>
      <c r="FDX199" s="84"/>
      <c r="FDY199" s="84"/>
      <c r="FDZ199" s="84"/>
      <c r="FEA199" s="84"/>
      <c r="FEB199" s="84"/>
      <c r="FEC199" s="84"/>
      <c r="FED199" s="84"/>
      <c r="FEE199" s="84"/>
      <c r="FEF199" s="84"/>
      <c r="FEG199" s="84"/>
      <c r="FEH199" s="84"/>
      <c r="FEI199" s="84"/>
      <c r="FEJ199" s="84"/>
      <c r="FEK199" s="84"/>
      <c r="FEL199" s="84"/>
      <c r="FEM199" s="84"/>
      <c r="FEN199" s="84"/>
      <c r="FEO199" s="84"/>
      <c r="FEP199" s="84"/>
      <c r="FEQ199" s="84"/>
      <c r="FER199" s="84"/>
      <c r="FES199" s="84"/>
      <c r="FET199" s="84"/>
      <c r="FEU199" s="84"/>
      <c r="FEV199" s="84"/>
      <c r="FEW199" s="84"/>
      <c r="FEX199" s="84"/>
      <c r="FEY199" s="84"/>
      <c r="FEZ199" s="84"/>
      <c r="FFA199" s="84"/>
      <c r="FFB199" s="84"/>
      <c r="FFC199" s="84"/>
      <c r="FFD199" s="84"/>
      <c r="FFE199" s="84"/>
      <c r="FFF199" s="84"/>
      <c r="FFG199" s="84"/>
      <c r="FFH199" s="84"/>
      <c r="FFI199" s="84"/>
      <c r="FFJ199" s="84"/>
      <c r="FFK199" s="84"/>
      <c r="FFL199" s="84"/>
      <c r="FFM199" s="84"/>
      <c r="FFN199" s="84"/>
      <c r="FFO199" s="84"/>
      <c r="FFP199" s="84"/>
      <c r="FFQ199" s="84"/>
      <c r="FFR199" s="84"/>
      <c r="FFS199" s="84"/>
      <c r="FFT199" s="84"/>
      <c r="FFU199" s="84"/>
      <c r="FFV199" s="84"/>
      <c r="FFW199" s="84"/>
      <c r="FFX199" s="84"/>
      <c r="FFY199" s="84"/>
      <c r="FFZ199" s="84"/>
      <c r="FGA199" s="84"/>
      <c r="FGB199" s="84"/>
      <c r="FGC199" s="84"/>
      <c r="FGD199" s="84"/>
      <c r="FGE199" s="84"/>
      <c r="FGF199" s="84"/>
      <c r="FGG199" s="84"/>
      <c r="FGH199" s="84"/>
      <c r="FGI199" s="84"/>
      <c r="FGJ199" s="84"/>
      <c r="FGK199" s="84"/>
      <c r="FGL199" s="84"/>
      <c r="FGM199" s="84"/>
      <c r="FGN199" s="84"/>
      <c r="FGO199" s="84"/>
      <c r="FGP199" s="84"/>
      <c r="FGQ199" s="84"/>
      <c r="FGR199" s="84"/>
      <c r="FGS199" s="84"/>
      <c r="FGT199" s="84"/>
      <c r="FGU199" s="84"/>
      <c r="FGV199" s="84"/>
      <c r="FGW199" s="84"/>
      <c r="FGX199" s="84"/>
      <c r="FGY199" s="84"/>
      <c r="FGZ199" s="84"/>
      <c r="FHA199" s="84"/>
      <c r="FHB199" s="84"/>
      <c r="FHC199" s="84"/>
      <c r="FHD199" s="84"/>
      <c r="FHE199" s="84"/>
      <c r="FHF199" s="84"/>
      <c r="FHG199" s="84"/>
      <c r="FHH199" s="84"/>
      <c r="FHI199" s="84"/>
      <c r="FHJ199" s="84"/>
      <c r="FHK199" s="84"/>
      <c r="FHL199" s="84"/>
      <c r="FHM199" s="84"/>
      <c r="FHN199" s="84"/>
      <c r="FHO199" s="84"/>
      <c r="FHP199" s="84"/>
      <c r="FHQ199" s="84"/>
      <c r="FHR199" s="84"/>
      <c r="FHS199" s="84"/>
      <c r="FHT199" s="84"/>
      <c r="FHU199" s="84"/>
      <c r="FHV199" s="84"/>
      <c r="FHW199" s="84"/>
      <c r="FHX199" s="84"/>
      <c r="FHY199" s="84"/>
      <c r="FHZ199" s="84"/>
      <c r="FIA199" s="84"/>
      <c r="FIB199" s="84"/>
      <c r="FIC199" s="84"/>
      <c r="FID199" s="84"/>
      <c r="FIE199" s="84"/>
      <c r="FIF199" s="84"/>
      <c r="FIG199" s="84"/>
      <c r="FIH199" s="84"/>
      <c r="FII199" s="84"/>
      <c r="FIJ199" s="84"/>
      <c r="FIK199" s="84"/>
      <c r="FIL199" s="84"/>
      <c r="FIM199" s="84"/>
      <c r="FIN199" s="84"/>
      <c r="FIO199" s="84"/>
      <c r="FIP199" s="84"/>
      <c r="FIQ199" s="84"/>
      <c r="FIR199" s="84"/>
      <c r="FIS199" s="84"/>
      <c r="FIT199" s="84"/>
      <c r="FIU199" s="84"/>
      <c r="FIV199" s="84"/>
      <c r="FIW199" s="84"/>
      <c r="FIX199" s="84"/>
      <c r="FIY199" s="84"/>
      <c r="FIZ199" s="84"/>
      <c r="FJA199" s="84"/>
      <c r="FJB199" s="84"/>
      <c r="FJC199" s="84"/>
      <c r="FJD199" s="84"/>
      <c r="FJE199" s="84"/>
      <c r="FJF199" s="84"/>
      <c r="FJG199" s="84"/>
      <c r="FJH199" s="84"/>
      <c r="FJI199" s="84"/>
      <c r="FJJ199" s="84"/>
      <c r="FJK199" s="84"/>
      <c r="FJL199" s="84"/>
      <c r="FJM199" s="84"/>
      <c r="FJN199" s="84"/>
      <c r="FJO199" s="84"/>
      <c r="FJP199" s="84"/>
      <c r="FJQ199" s="84"/>
      <c r="FJR199" s="84"/>
      <c r="FJS199" s="84"/>
      <c r="FJT199" s="84"/>
      <c r="FJU199" s="84"/>
      <c r="FJV199" s="84"/>
      <c r="FJW199" s="84"/>
      <c r="FJX199" s="84"/>
      <c r="FJY199" s="84"/>
      <c r="FJZ199" s="84"/>
      <c r="FKA199" s="84"/>
      <c r="FKB199" s="84"/>
      <c r="FKC199" s="84"/>
      <c r="FKD199" s="84"/>
      <c r="FKE199" s="84"/>
      <c r="FKF199" s="84"/>
      <c r="FKG199" s="84"/>
      <c r="FKH199" s="84"/>
      <c r="FKI199" s="84"/>
      <c r="FKJ199" s="84"/>
      <c r="FKK199" s="84"/>
      <c r="FKL199" s="84"/>
      <c r="FKM199" s="84"/>
      <c r="FKN199" s="84"/>
      <c r="FKO199" s="84"/>
      <c r="FKP199" s="84"/>
      <c r="FKQ199" s="84"/>
      <c r="FKR199" s="84"/>
      <c r="FKS199" s="84"/>
      <c r="FKT199" s="84"/>
      <c r="FKU199" s="84"/>
      <c r="FKV199" s="84"/>
      <c r="FKW199" s="84"/>
      <c r="FKX199" s="84"/>
      <c r="FKY199" s="84"/>
      <c r="FKZ199" s="84"/>
      <c r="FLA199" s="84"/>
      <c r="FLB199" s="84"/>
      <c r="FLC199" s="84"/>
      <c r="FLD199" s="84"/>
      <c r="FLE199" s="84"/>
      <c r="FLF199" s="84"/>
      <c r="FLG199" s="84"/>
      <c r="FLH199" s="84"/>
      <c r="FLI199" s="84"/>
      <c r="FLJ199" s="84"/>
      <c r="FLK199" s="84"/>
      <c r="FLL199" s="84"/>
      <c r="FLM199" s="84"/>
      <c r="FLN199" s="84"/>
      <c r="FLO199" s="84"/>
      <c r="FLP199" s="84"/>
      <c r="FLQ199" s="84"/>
      <c r="FLR199" s="84"/>
      <c r="FLS199" s="84"/>
      <c r="FLT199" s="84"/>
      <c r="FLU199" s="84"/>
      <c r="FLV199" s="84"/>
      <c r="FLW199" s="84"/>
      <c r="FLX199" s="84"/>
      <c r="FLY199" s="84"/>
      <c r="FLZ199" s="84"/>
      <c r="FMA199" s="84"/>
      <c r="FMB199" s="84"/>
      <c r="FMC199" s="84"/>
      <c r="FMD199" s="84"/>
      <c r="FME199" s="84"/>
      <c r="FMF199" s="84"/>
      <c r="FMG199" s="84"/>
      <c r="FMH199" s="84"/>
      <c r="FMI199" s="84"/>
      <c r="FMJ199" s="84"/>
      <c r="FMK199" s="84"/>
      <c r="FML199" s="84"/>
      <c r="FMM199" s="84"/>
      <c r="FMN199" s="84"/>
      <c r="FMO199" s="84"/>
      <c r="FMP199" s="84"/>
      <c r="FMQ199" s="84"/>
      <c r="FMR199" s="84"/>
      <c r="FMS199" s="84"/>
      <c r="FMT199" s="84"/>
      <c r="FMU199" s="84"/>
      <c r="FMV199" s="84"/>
      <c r="FMW199" s="84"/>
      <c r="FMX199" s="84"/>
      <c r="FMY199" s="84"/>
      <c r="FMZ199" s="84"/>
      <c r="FNA199" s="84"/>
      <c r="FNB199" s="84"/>
      <c r="FNC199" s="84"/>
      <c r="FND199" s="84"/>
      <c r="FNE199" s="84"/>
      <c r="FNF199" s="84"/>
      <c r="FNG199" s="84"/>
      <c r="FNH199" s="84"/>
      <c r="FNI199" s="84"/>
      <c r="FNJ199" s="84"/>
      <c r="FNK199" s="84"/>
      <c r="FNL199" s="84"/>
      <c r="FNM199" s="84"/>
      <c r="FNN199" s="84"/>
      <c r="FNO199" s="84"/>
      <c r="FNP199" s="84"/>
      <c r="FNQ199" s="84"/>
      <c r="FNR199" s="84"/>
      <c r="FNS199" s="84"/>
      <c r="FNT199" s="84"/>
      <c r="FNU199" s="84"/>
      <c r="FNV199" s="84"/>
      <c r="FNW199" s="84"/>
      <c r="FNX199" s="84"/>
      <c r="FNY199" s="84"/>
      <c r="FNZ199" s="84"/>
      <c r="FOA199" s="84"/>
      <c r="FOB199" s="84"/>
      <c r="FOC199" s="84"/>
      <c r="FOD199" s="84"/>
      <c r="FOE199" s="84"/>
      <c r="FOF199" s="84"/>
      <c r="FOG199" s="84"/>
      <c r="FOH199" s="84"/>
      <c r="FOI199" s="84"/>
      <c r="FOJ199" s="84"/>
      <c r="FOK199" s="84"/>
      <c r="FOL199" s="84"/>
      <c r="FOM199" s="84"/>
      <c r="FON199" s="84"/>
      <c r="FOO199" s="84"/>
      <c r="FOP199" s="84"/>
      <c r="FOQ199" s="84"/>
      <c r="FOR199" s="84"/>
      <c r="FOS199" s="84"/>
      <c r="FOT199" s="84"/>
      <c r="FOU199" s="84"/>
      <c r="FOV199" s="84"/>
      <c r="FOW199" s="84"/>
      <c r="FOX199" s="84"/>
      <c r="FOY199" s="84"/>
      <c r="FOZ199" s="84"/>
      <c r="FPA199" s="84"/>
      <c r="FPB199" s="84"/>
      <c r="FPC199" s="84"/>
      <c r="FPD199" s="84"/>
      <c r="FPE199" s="84"/>
      <c r="FPF199" s="84"/>
      <c r="FPG199" s="84"/>
      <c r="FPH199" s="84"/>
      <c r="FPI199" s="84"/>
      <c r="FPJ199" s="84"/>
      <c r="FPK199" s="84"/>
      <c r="FPL199" s="84"/>
      <c r="FPM199" s="84"/>
      <c r="FPN199" s="84"/>
      <c r="FPO199" s="84"/>
      <c r="FPP199" s="84"/>
      <c r="FPQ199" s="84"/>
      <c r="FPR199" s="84"/>
      <c r="FPS199" s="84"/>
      <c r="FPT199" s="84"/>
      <c r="FPU199" s="84"/>
      <c r="FPV199" s="84"/>
      <c r="FPW199" s="84"/>
      <c r="FPX199" s="84"/>
      <c r="FPY199" s="84"/>
      <c r="FPZ199" s="84"/>
      <c r="FQA199" s="84"/>
      <c r="FQB199" s="84"/>
      <c r="FQC199" s="84"/>
      <c r="FQD199" s="84"/>
      <c r="FQE199" s="84"/>
      <c r="FQF199" s="84"/>
      <c r="FQG199" s="84"/>
      <c r="FQH199" s="84"/>
      <c r="FQI199" s="84"/>
      <c r="FQJ199" s="84"/>
      <c r="FQK199" s="84"/>
      <c r="FQL199" s="84"/>
      <c r="FQM199" s="84"/>
      <c r="FQN199" s="84"/>
      <c r="FQO199" s="84"/>
      <c r="FQP199" s="84"/>
      <c r="FQQ199" s="84"/>
      <c r="FQR199" s="84"/>
      <c r="FQS199" s="84"/>
      <c r="FQT199" s="84"/>
      <c r="FQU199" s="84"/>
      <c r="FQV199" s="84"/>
      <c r="FQW199" s="84"/>
      <c r="FQX199" s="84"/>
      <c r="FQY199" s="84"/>
      <c r="FQZ199" s="84"/>
      <c r="FRA199" s="84"/>
      <c r="FRB199" s="84"/>
      <c r="FRC199" s="84"/>
      <c r="FRD199" s="84"/>
      <c r="FRE199" s="84"/>
      <c r="FRF199" s="84"/>
      <c r="FRG199" s="84"/>
      <c r="FRH199" s="84"/>
      <c r="FRI199" s="84"/>
      <c r="FRJ199" s="84"/>
      <c r="FRK199" s="84"/>
      <c r="FRL199" s="84"/>
      <c r="FRM199" s="84"/>
      <c r="FRN199" s="84"/>
      <c r="FRO199" s="84"/>
      <c r="FRP199" s="84"/>
      <c r="FRQ199" s="84"/>
      <c r="FRR199" s="84"/>
      <c r="FRS199" s="84"/>
      <c r="FRT199" s="84"/>
      <c r="FRU199" s="84"/>
      <c r="FRV199" s="84"/>
      <c r="FRW199" s="84"/>
      <c r="FRX199" s="84"/>
      <c r="FRY199" s="84"/>
      <c r="FRZ199" s="84"/>
      <c r="FSA199" s="84"/>
      <c r="FSB199" s="84"/>
      <c r="FSC199" s="84"/>
      <c r="FSD199" s="84"/>
      <c r="FSE199" s="84"/>
      <c r="FSF199" s="84"/>
      <c r="FSG199" s="84"/>
      <c r="FSH199" s="84"/>
      <c r="FSI199" s="84"/>
      <c r="FSJ199" s="84"/>
      <c r="FSK199" s="84"/>
      <c r="FSL199" s="84"/>
      <c r="FSM199" s="84"/>
      <c r="FSN199" s="84"/>
      <c r="FSO199" s="84"/>
      <c r="FSP199" s="84"/>
      <c r="FSQ199" s="84"/>
      <c r="FSR199" s="84"/>
      <c r="FSS199" s="84"/>
      <c r="FST199" s="84"/>
      <c r="FSU199" s="84"/>
      <c r="FSV199" s="84"/>
      <c r="FSW199" s="84"/>
      <c r="FSX199" s="84"/>
      <c r="FSY199" s="84"/>
      <c r="FSZ199" s="84"/>
      <c r="FTA199" s="84"/>
      <c r="FTB199" s="84"/>
      <c r="FTC199" s="84"/>
      <c r="FTD199" s="84"/>
      <c r="FTE199" s="84"/>
      <c r="FTF199" s="84"/>
      <c r="FTG199" s="84"/>
      <c r="FTH199" s="84"/>
      <c r="FTI199" s="84"/>
      <c r="FTJ199" s="84"/>
      <c r="FTK199" s="84"/>
      <c r="FTL199" s="84"/>
      <c r="FTM199" s="84"/>
      <c r="FTN199" s="84"/>
      <c r="FTO199" s="84"/>
      <c r="FTP199" s="84"/>
      <c r="FTQ199" s="84"/>
      <c r="FTR199" s="84"/>
      <c r="FTS199" s="84"/>
      <c r="FTT199" s="84"/>
      <c r="FTU199" s="84"/>
      <c r="FTV199" s="84"/>
      <c r="FTW199" s="84"/>
      <c r="FTX199" s="84"/>
      <c r="FTY199" s="84"/>
      <c r="FTZ199" s="84"/>
      <c r="FUA199" s="84"/>
      <c r="FUB199" s="84"/>
      <c r="FUC199" s="84"/>
      <c r="FUD199" s="84"/>
      <c r="FUE199" s="84"/>
      <c r="FUF199" s="84"/>
      <c r="FUG199" s="84"/>
      <c r="FUH199" s="84"/>
      <c r="FUI199" s="84"/>
      <c r="FUJ199" s="84"/>
      <c r="FUK199" s="84"/>
      <c r="FUL199" s="84"/>
      <c r="FUM199" s="84"/>
      <c r="FUN199" s="84"/>
      <c r="FUO199" s="84"/>
      <c r="FUP199" s="84"/>
      <c r="FUQ199" s="84"/>
      <c r="FUR199" s="84"/>
      <c r="FUS199" s="84"/>
      <c r="FUT199" s="84"/>
      <c r="FUU199" s="84"/>
      <c r="FUV199" s="84"/>
      <c r="FUW199" s="84"/>
      <c r="FUX199" s="84"/>
      <c r="FUY199" s="84"/>
      <c r="FUZ199" s="84"/>
      <c r="FVA199" s="84"/>
      <c r="FVB199" s="84"/>
      <c r="FVC199" s="84"/>
      <c r="FVD199" s="84"/>
      <c r="FVE199" s="84"/>
      <c r="FVF199" s="84"/>
      <c r="FVG199" s="84"/>
      <c r="FVH199" s="84"/>
      <c r="FVI199" s="84"/>
      <c r="FVJ199" s="84"/>
      <c r="FVK199" s="84"/>
      <c r="FVL199" s="84"/>
      <c r="FVM199" s="84"/>
      <c r="FVN199" s="84"/>
      <c r="FVO199" s="84"/>
      <c r="FVP199" s="84"/>
      <c r="FVQ199" s="84"/>
      <c r="FVR199" s="84"/>
      <c r="FVS199" s="84"/>
      <c r="FVT199" s="84"/>
      <c r="FVU199" s="84"/>
      <c r="FVV199" s="84"/>
      <c r="FVW199" s="84"/>
      <c r="FVX199" s="84"/>
      <c r="FVY199" s="84"/>
      <c r="FVZ199" s="84"/>
      <c r="FWA199" s="84"/>
      <c r="FWB199" s="84"/>
      <c r="FWC199" s="84"/>
      <c r="FWD199" s="84"/>
      <c r="FWE199" s="84"/>
      <c r="FWF199" s="84"/>
      <c r="FWG199" s="84"/>
      <c r="FWH199" s="84"/>
      <c r="FWI199" s="84"/>
      <c r="FWJ199" s="84"/>
      <c r="FWK199" s="84"/>
      <c r="FWL199" s="84"/>
      <c r="FWM199" s="84"/>
      <c r="FWN199" s="84"/>
      <c r="FWO199" s="84"/>
      <c r="FWP199" s="84"/>
      <c r="FWQ199" s="84"/>
      <c r="FWR199" s="84"/>
      <c r="FWS199" s="84"/>
      <c r="FWT199" s="84"/>
      <c r="FWU199" s="84"/>
      <c r="FWV199" s="84"/>
      <c r="FWW199" s="84"/>
      <c r="FWX199" s="84"/>
      <c r="FWY199" s="84"/>
      <c r="FWZ199" s="84"/>
      <c r="FXA199" s="84"/>
      <c r="FXB199" s="84"/>
      <c r="FXC199" s="84"/>
      <c r="FXD199" s="84"/>
      <c r="FXE199" s="84"/>
      <c r="FXF199" s="84"/>
      <c r="FXG199" s="84"/>
      <c r="FXH199" s="84"/>
      <c r="FXI199" s="84"/>
      <c r="FXJ199" s="84"/>
      <c r="FXK199" s="84"/>
      <c r="FXL199" s="84"/>
      <c r="FXM199" s="84"/>
      <c r="FXN199" s="84"/>
      <c r="FXO199" s="84"/>
      <c r="FXP199" s="84"/>
      <c r="FXQ199" s="84"/>
      <c r="FXR199" s="84"/>
      <c r="FXS199" s="84"/>
      <c r="FXT199" s="84"/>
      <c r="FXU199" s="84"/>
      <c r="FXV199" s="84"/>
      <c r="FXW199" s="84"/>
      <c r="FXX199" s="84"/>
      <c r="FXY199" s="84"/>
      <c r="FXZ199" s="84"/>
      <c r="FYA199" s="84"/>
      <c r="FYB199" s="84"/>
      <c r="FYC199" s="84"/>
      <c r="FYD199" s="84"/>
      <c r="FYE199" s="84"/>
      <c r="FYF199" s="84"/>
      <c r="FYG199" s="84"/>
      <c r="FYH199" s="84"/>
      <c r="FYI199" s="84"/>
      <c r="FYJ199" s="84"/>
      <c r="FYK199" s="84"/>
      <c r="FYL199" s="84"/>
      <c r="FYM199" s="84"/>
      <c r="FYN199" s="84"/>
      <c r="FYO199" s="84"/>
      <c r="FYP199" s="84"/>
      <c r="FYQ199" s="84"/>
      <c r="FYR199" s="84"/>
      <c r="FYS199" s="84"/>
      <c r="FYT199" s="84"/>
      <c r="FYU199" s="84"/>
      <c r="FYV199" s="84"/>
      <c r="FYW199" s="84"/>
      <c r="FYX199" s="84"/>
      <c r="FYY199" s="84"/>
      <c r="FYZ199" s="84"/>
      <c r="FZA199" s="84"/>
      <c r="FZB199" s="84"/>
      <c r="FZC199" s="84"/>
      <c r="FZD199" s="84"/>
      <c r="FZE199" s="84"/>
      <c r="FZF199" s="84"/>
      <c r="FZG199" s="84"/>
      <c r="FZH199" s="84"/>
      <c r="FZI199" s="84"/>
      <c r="FZJ199" s="84"/>
      <c r="FZK199" s="84"/>
      <c r="FZL199" s="84"/>
      <c r="FZM199" s="84"/>
      <c r="FZN199" s="84"/>
      <c r="FZO199" s="84"/>
      <c r="FZP199" s="84"/>
      <c r="FZQ199" s="84"/>
      <c r="FZR199" s="84"/>
      <c r="FZS199" s="84"/>
      <c r="FZT199" s="84"/>
      <c r="FZU199" s="84"/>
      <c r="FZV199" s="84"/>
      <c r="FZW199" s="84"/>
      <c r="FZX199" s="84"/>
      <c r="FZY199" s="84"/>
      <c r="FZZ199" s="84"/>
      <c r="GAA199" s="84"/>
      <c r="GAB199" s="84"/>
      <c r="GAC199" s="84"/>
      <c r="GAD199" s="84"/>
      <c r="GAE199" s="84"/>
      <c r="GAF199" s="84"/>
      <c r="GAG199" s="84"/>
      <c r="GAH199" s="84"/>
      <c r="GAI199" s="84"/>
      <c r="GAJ199" s="84"/>
      <c r="GAK199" s="84"/>
      <c r="GAL199" s="84"/>
      <c r="GAM199" s="84"/>
      <c r="GAN199" s="84"/>
      <c r="GAO199" s="84"/>
      <c r="GAP199" s="84"/>
      <c r="GAQ199" s="84"/>
      <c r="GAR199" s="84"/>
      <c r="GAS199" s="84"/>
      <c r="GAT199" s="84"/>
      <c r="GAU199" s="84"/>
      <c r="GAV199" s="84"/>
      <c r="GAW199" s="84"/>
      <c r="GAX199" s="84"/>
      <c r="GAY199" s="84"/>
      <c r="GAZ199" s="84"/>
      <c r="GBA199" s="84"/>
      <c r="GBB199" s="84"/>
      <c r="GBC199" s="84"/>
      <c r="GBD199" s="84"/>
      <c r="GBE199" s="84"/>
      <c r="GBF199" s="84"/>
      <c r="GBG199" s="84"/>
      <c r="GBH199" s="84"/>
      <c r="GBI199" s="84"/>
      <c r="GBJ199" s="84"/>
      <c r="GBK199" s="84"/>
      <c r="GBL199" s="84"/>
      <c r="GBM199" s="84"/>
      <c r="GBN199" s="84"/>
      <c r="GBO199" s="84"/>
      <c r="GBP199" s="84"/>
      <c r="GBQ199" s="84"/>
      <c r="GBR199" s="84"/>
      <c r="GBS199" s="84"/>
      <c r="GBT199" s="84"/>
      <c r="GBU199" s="84"/>
      <c r="GBV199" s="84"/>
      <c r="GBW199" s="84"/>
      <c r="GBX199" s="84"/>
      <c r="GBY199" s="84"/>
      <c r="GBZ199" s="84"/>
      <c r="GCA199" s="84"/>
      <c r="GCB199" s="84"/>
      <c r="GCC199" s="84"/>
      <c r="GCD199" s="84"/>
      <c r="GCE199" s="84"/>
      <c r="GCF199" s="84"/>
      <c r="GCG199" s="84"/>
      <c r="GCH199" s="84"/>
      <c r="GCI199" s="84"/>
      <c r="GCJ199" s="84"/>
      <c r="GCK199" s="84"/>
      <c r="GCL199" s="84"/>
      <c r="GCM199" s="84"/>
      <c r="GCN199" s="84"/>
      <c r="GCO199" s="84"/>
      <c r="GCP199" s="84"/>
      <c r="GCQ199" s="84"/>
      <c r="GCR199" s="84"/>
      <c r="GCS199" s="84"/>
      <c r="GCT199" s="84"/>
      <c r="GCU199" s="84"/>
      <c r="GCV199" s="84"/>
      <c r="GCW199" s="84"/>
      <c r="GCX199" s="84"/>
      <c r="GCY199" s="84"/>
      <c r="GCZ199" s="84"/>
      <c r="GDA199" s="84"/>
      <c r="GDB199" s="84"/>
      <c r="GDC199" s="84"/>
      <c r="GDD199" s="84"/>
      <c r="GDE199" s="84"/>
      <c r="GDF199" s="84"/>
      <c r="GDG199" s="84"/>
      <c r="GDH199" s="84"/>
      <c r="GDI199" s="84"/>
      <c r="GDJ199" s="84"/>
      <c r="GDK199" s="84"/>
      <c r="GDL199" s="84"/>
      <c r="GDM199" s="84"/>
      <c r="GDN199" s="84"/>
      <c r="GDO199" s="84"/>
      <c r="GDP199" s="84"/>
      <c r="GDQ199" s="84"/>
      <c r="GDR199" s="84"/>
      <c r="GDS199" s="84"/>
      <c r="GDT199" s="84"/>
      <c r="GDU199" s="84"/>
      <c r="GDV199" s="84"/>
      <c r="GDW199" s="84"/>
      <c r="GDX199" s="84"/>
      <c r="GDY199" s="84"/>
      <c r="GDZ199" s="84"/>
      <c r="GEA199" s="84"/>
      <c r="GEB199" s="84"/>
      <c r="GEC199" s="84"/>
      <c r="GED199" s="84"/>
      <c r="GEE199" s="84"/>
      <c r="GEF199" s="84"/>
      <c r="GEG199" s="84"/>
      <c r="GEH199" s="84"/>
      <c r="GEI199" s="84"/>
      <c r="GEJ199" s="84"/>
      <c r="GEK199" s="84"/>
      <c r="GEL199" s="84"/>
      <c r="GEM199" s="84"/>
      <c r="GEN199" s="84"/>
      <c r="GEO199" s="84"/>
      <c r="GEP199" s="84"/>
      <c r="GEQ199" s="84"/>
      <c r="GER199" s="84"/>
      <c r="GES199" s="84"/>
      <c r="GET199" s="84"/>
      <c r="GEU199" s="84"/>
      <c r="GEV199" s="84"/>
      <c r="GEW199" s="84"/>
      <c r="GEX199" s="84"/>
      <c r="GEY199" s="84"/>
      <c r="GEZ199" s="84"/>
      <c r="GFA199" s="84"/>
      <c r="GFB199" s="84"/>
      <c r="GFC199" s="84"/>
      <c r="GFD199" s="84"/>
      <c r="GFE199" s="84"/>
      <c r="GFF199" s="84"/>
      <c r="GFG199" s="84"/>
      <c r="GFH199" s="84"/>
      <c r="GFI199" s="84"/>
      <c r="GFJ199" s="84"/>
      <c r="GFK199" s="84"/>
      <c r="GFL199" s="84"/>
      <c r="GFM199" s="84"/>
      <c r="GFN199" s="84"/>
      <c r="GFO199" s="84"/>
      <c r="GFP199" s="84"/>
      <c r="GFQ199" s="84"/>
      <c r="GFR199" s="84"/>
      <c r="GFS199" s="84"/>
      <c r="GFT199" s="84"/>
      <c r="GFU199" s="84"/>
      <c r="GFV199" s="84"/>
      <c r="GFW199" s="84"/>
      <c r="GFX199" s="84"/>
      <c r="GFY199" s="84"/>
      <c r="GFZ199" s="84"/>
      <c r="GGA199" s="84"/>
      <c r="GGB199" s="84"/>
      <c r="GGC199" s="84"/>
      <c r="GGD199" s="84"/>
      <c r="GGE199" s="84"/>
      <c r="GGF199" s="84"/>
      <c r="GGG199" s="84"/>
      <c r="GGH199" s="84"/>
      <c r="GGI199" s="84"/>
      <c r="GGJ199" s="84"/>
      <c r="GGK199" s="84"/>
      <c r="GGL199" s="84"/>
      <c r="GGM199" s="84"/>
      <c r="GGN199" s="84"/>
      <c r="GGO199" s="84"/>
      <c r="GGP199" s="84"/>
      <c r="GGQ199" s="84"/>
      <c r="GGR199" s="84"/>
      <c r="GGS199" s="84"/>
      <c r="GGT199" s="84"/>
      <c r="GGU199" s="84"/>
      <c r="GGV199" s="84"/>
      <c r="GGW199" s="84"/>
      <c r="GGX199" s="84"/>
      <c r="GGY199" s="84"/>
      <c r="GGZ199" s="84"/>
      <c r="GHA199" s="84"/>
      <c r="GHB199" s="84"/>
      <c r="GHC199" s="84"/>
      <c r="GHD199" s="84"/>
      <c r="GHE199" s="84"/>
      <c r="GHF199" s="84"/>
      <c r="GHG199" s="84"/>
      <c r="GHH199" s="84"/>
      <c r="GHI199" s="84"/>
      <c r="GHJ199" s="84"/>
      <c r="GHK199" s="84"/>
      <c r="GHL199" s="84"/>
      <c r="GHM199" s="84"/>
      <c r="GHN199" s="84"/>
      <c r="GHO199" s="84"/>
      <c r="GHP199" s="84"/>
      <c r="GHQ199" s="84"/>
      <c r="GHR199" s="84"/>
      <c r="GHS199" s="84"/>
      <c r="GHT199" s="84"/>
      <c r="GHU199" s="84"/>
      <c r="GHV199" s="84"/>
      <c r="GHW199" s="84"/>
      <c r="GHX199" s="84"/>
      <c r="GHY199" s="84"/>
      <c r="GHZ199" s="84"/>
      <c r="GIA199" s="84"/>
      <c r="GIB199" s="84"/>
      <c r="GIC199" s="84"/>
      <c r="GID199" s="84"/>
      <c r="GIE199" s="84"/>
      <c r="GIF199" s="84"/>
      <c r="GIG199" s="84"/>
      <c r="GIH199" s="84"/>
      <c r="GII199" s="84"/>
      <c r="GIJ199" s="84"/>
      <c r="GIK199" s="84"/>
      <c r="GIL199" s="84"/>
      <c r="GIM199" s="84"/>
      <c r="GIN199" s="84"/>
      <c r="GIO199" s="84"/>
      <c r="GIP199" s="84"/>
      <c r="GIQ199" s="84"/>
      <c r="GIR199" s="84"/>
      <c r="GIS199" s="84"/>
      <c r="GIT199" s="84"/>
      <c r="GIU199" s="84"/>
      <c r="GIV199" s="84"/>
      <c r="GIW199" s="84"/>
      <c r="GIX199" s="84"/>
      <c r="GIY199" s="84"/>
      <c r="GIZ199" s="84"/>
      <c r="GJA199" s="84"/>
      <c r="GJB199" s="84"/>
      <c r="GJC199" s="84"/>
      <c r="GJD199" s="84"/>
      <c r="GJE199" s="84"/>
      <c r="GJF199" s="84"/>
      <c r="GJG199" s="84"/>
      <c r="GJH199" s="84"/>
      <c r="GJI199" s="84"/>
      <c r="GJJ199" s="84"/>
      <c r="GJK199" s="84"/>
      <c r="GJL199" s="84"/>
      <c r="GJM199" s="84"/>
      <c r="GJN199" s="84"/>
      <c r="GJO199" s="84"/>
      <c r="GJP199" s="84"/>
      <c r="GJQ199" s="84"/>
      <c r="GJR199" s="84"/>
      <c r="GJS199" s="84"/>
      <c r="GJT199" s="84"/>
      <c r="GJU199" s="84"/>
      <c r="GJV199" s="84"/>
      <c r="GJW199" s="84"/>
      <c r="GJX199" s="84"/>
      <c r="GJY199" s="84"/>
      <c r="GJZ199" s="84"/>
      <c r="GKA199" s="84"/>
      <c r="GKB199" s="84"/>
      <c r="GKC199" s="84"/>
      <c r="GKD199" s="84"/>
      <c r="GKE199" s="84"/>
      <c r="GKF199" s="84"/>
      <c r="GKG199" s="84"/>
      <c r="GKH199" s="84"/>
      <c r="GKI199" s="84"/>
      <c r="GKJ199" s="84"/>
      <c r="GKK199" s="84"/>
      <c r="GKL199" s="84"/>
      <c r="GKM199" s="84"/>
      <c r="GKN199" s="84"/>
      <c r="GKO199" s="84"/>
      <c r="GKP199" s="84"/>
      <c r="GKQ199" s="84"/>
      <c r="GKR199" s="84"/>
      <c r="GKS199" s="84"/>
      <c r="GKT199" s="84"/>
      <c r="GKU199" s="84"/>
      <c r="GKV199" s="84"/>
      <c r="GKW199" s="84"/>
      <c r="GKX199" s="84"/>
      <c r="GKY199" s="84"/>
      <c r="GKZ199" s="84"/>
      <c r="GLA199" s="84"/>
      <c r="GLB199" s="84"/>
      <c r="GLC199" s="84"/>
      <c r="GLD199" s="84"/>
      <c r="GLE199" s="84"/>
      <c r="GLF199" s="84"/>
      <c r="GLG199" s="84"/>
      <c r="GLH199" s="84"/>
      <c r="GLI199" s="84"/>
      <c r="GLJ199" s="84"/>
      <c r="GLK199" s="84"/>
      <c r="GLL199" s="84"/>
      <c r="GLM199" s="84"/>
      <c r="GLN199" s="84"/>
      <c r="GLO199" s="84"/>
      <c r="GLP199" s="84"/>
      <c r="GLQ199" s="84"/>
      <c r="GLR199" s="84"/>
      <c r="GLS199" s="84"/>
      <c r="GLT199" s="84"/>
      <c r="GLU199" s="84"/>
      <c r="GLV199" s="84"/>
      <c r="GLW199" s="84"/>
      <c r="GLX199" s="84"/>
      <c r="GLY199" s="84"/>
      <c r="GLZ199" s="84"/>
      <c r="GMA199" s="84"/>
      <c r="GMB199" s="84"/>
      <c r="GMC199" s="84"/>
      <c r="GMD199" s="84"/>
      <c r="GME199" s="84"/>
      <c r="GMF199" s="84"/>
      <c r="GMG199" s="84"/>
      <c r="GMH199" s="84"/>
      <c r="GMI199" s="84"/>
      <c r="GMJ199" s="84"/>
      <c r="GMK199" s="84"/>
      <c r="GML199" s="84"/>
      <c r="GMM199" s="84"/>
      <c r="GMN199" s="84"/>
      <c r="GMO199" s="84"/>
      <c r="GMP199" s="84"/>
      <c r="GMQ199" s="84"/>
      <c r="GMR199" s="84"/>
      <c r="GMS199" s="84"/>
      <c r="GMT199" s="84"/>
      <c r="GMU199" s="84"/>
      <c r="GMV199" s="84"/>
      <c r="GMW199" s="84"/>
      <c r="GMX199" s="84"/>
      <c r="GMY199" s="84"/>
      <c r="GMZ199" s="84"/>
      <c r="GNA199" s="84"/>
      <c r="GNB199" s="84"/>
      <c r="GNC199" s="84"/>
      <c r="GND199" s="84"/>
      <c r="GNE199" s="84"/>
      <c r="GNF199" s="84"/>
      <c r="GNG199" s="84"/>
      <c r="GNH199" s="84"/>
      <c r="GNI199" s="84"/>
      <c r="GNJ199" s="84"/>
      <c r="GNK199" s="84"/>
      <c r="GNL199" s="84"/>
      <c r="GNM199" s="84"/>
      <c r="GNN199" s="84"/>
      <c r="GNO199" s="84"/>
      <c r="GNP199" s="84"/>
      <c r="GNQ199" s="84"/>
      <c r="GNR199" s="84"/>
      <c r="GNS199" s="84"/>
      <c r="GNT199" s="84"/>
      <c r="GNU199" s="84"/>
      <c r="GNV199" s="84"/>
      <c r="GNW199" s="84"/>
      <c r="GNX199" s="84"/>
      <c r="GNY199" s="84"/>
      <c r="GNZ199" s="84"/>
      <c r="GOA199" s="84"/>
      <c r="GOB199" s="84"/>
      <c r="GOC199" s="84"/>
      <c r="GOD199" s="84"/>
      <c r="GOE199" s="84"/>
      <c r="GOF199" s="84"/>
      <c r="GOG199" s="84"/>
      <c r="GOH199" s="84"/>
      <c r="GOI199" s="84"/>
      <c r="GOJ199" s="84"/>
      <c r="GOK199" s="84"/>
      <c r="GOL199" s="84"/>
      <c r="GOM199" s="84"/>
      <c r="GON199" s="84"/>
      <c r="GOO199" s="84"/>
      <c r="GOP199" s="84"/>
      <c r="GOQ199" s="84"/>
      <c r="GOR199" s="84"/>
      <c r="GOS199" s="84"/>
      <c r="GOT199" s="84"/>
      <c r="GOU199" s="84"/>
      <c r="GOV199" s="84"/>
      <c r="GOW199" s="84"/>
      <c r="GOX199" s="84"/>
      <c r="GOY199" s="84"/>
      <c r="GOZ199" s="84"/>
      <c r="GPA199" s="84"/>
      <c r="GPB199" s="84"/>
      <c r="GPC199" s="84"/>
      <c r="GPD199" s="84"/>
      <c r="GPE199" s="84"/>
      <c r="GPF199" s="84"/>
      <c r="GPG199" s="84"/>
      <c r="GPH199" s="84"/>
      <c r="GPI199" s="84"/>
      <c r="GPJ199" s="84"/>
      <c r="GPK199" s="84"/>
      <c r="GPL199" s="84"/>
      <c r="GPM199" s="84"/>
      <c r="GPN199" s="84"/>
      <c r="GPO199" s="84"/>
      <c r="GPP199" s="84"/>
      <c r="GPQ199" s="84"/>
      <c r="GPR199" s="84"/>
      <c r="GPS199" s="84"/>
      <c r="GPT199" s="84"/>
      <c r="GPU199" s="84"/>
      <c r="GPV199" s="84"/>
      <c r="GPW199" s="84"/>
      <c r="GPX199" s="84"/>
      <c r="GPY199" s="84"/>
      <c r="GPZ199" s="84"/>
      <c r="GQA199" s="84"/>
      <c r="GQB199" s="84"/>
      <c r="GQC199" s="84"/>
      <c r="GQD199" s="84"/>
      <c r="GQE199" s="84"/>
      <c r="GQF199" s="84"/>
      <c r="GQG199" s="84"/>
      <c r="GQH199" s="84"/>
      <c r="GQI199" s="84"/>
      <c r="GQJ199" s="84"/>
      <c r="GQK199" s="84"/>
      <c r="GQL199" s="84"/>
      <c r="GQM199" s="84"/>
      <c r="GQN199" s="84"/>
      <c r="GQO199" s="84"/>
      <c r="GQP199" s="84"/>
      <c r="GQQ199" s="84"/>
      <c r="GQR199" s="84"/>
      <c r="GQS199" s="84"/>
      <c r="GQT199" s="84"/>
      <c r="GQU199" s="84"/>
      <c r="GQV199" s="84"/>
      <c r="GQW199" s="84"/>
      <c r="GQX199" s="84"/>
      <c r="GQY199" s="84"/>
      <c r="GQZ199" s="84"/>
      <c r="GRA199" s="84"/>
      <c r="GRB199" s="84"/>
      <c r="GRC199" s="84"/>
      <c r="GRD199" s="84"/>
      <c r="GRE199" s="84"/>
      <c r="GRF199" s="84"/>
      <c r="GRG199" s="84"/>
      <c r="GRH199" s="84"/>
      <c r="GRI199" s="84"/>
      <c r="GRJ199" s="84"/>
      <c r="GRK199" s="84"/>
      <c r="GRL199" s="84"/>
      <c r="GRM199" s="84"/>
      <c r="GRN199" s="84"/>
      <c r="GRO199" s="84"/>
      <c r="GRP199" s="84"/>
      <c r="GRQ199" s="84"/>
      <c r="GRR199" s="84"/>
      <c r="GRS199" s="84"/>
      <c r="GRT199" s="84"/>
      <c r="GRU199" s="84"/>
      <c r="GRV199" s="84"/>
      <c r="GRW199" s="84"/>
      <c r="GRX199" s="84"/>
      <c r="GRY199" s="84"/>
      <c r="GRZ199" s="84"/>
      <c r="GSA199" s="84"/>
      <c r="GSB199" s="84"/>
      <c r="GSC199" s="84"/>
      <c r="GSD199" s="84"/>
      <c r="GSE199" s="84"/>
      <c r="GSF199" s="84"/>
      <c r="GSG199" s="84"/>
      <c r="GSH199" s="84"/>
      <c r="GSI199" s="84"/>
      <c r="GSJ199" s="84"/>
      <c r="GSK199" s="84"/>
      <c r="GSL199" s="84"/>
      <c r="GSM199" s="84"/>
      <c r="GSN199" s="84"/>
      <c r="GSO199" s="84"/>
      <c r="GSP199" s="84"/>
      <c r="GSQ199" s="84"/>
      <c r="GSR199" s="84"/>
      <c r="GSS199" s="84"/>
      <c r="GST199" s="84"/>
      <c r="GSU199" s="84"/>
      <c r="GSV199" s="84"/>
      <c r="GSW199" s="84"/>
      <c r="GSX199" s="84"/>
      <c r="GSY199" s="84"/>
      <c r="GSZ199" s="84"/>
      <c r="GTA199" s="84"/>
      <c r="GTB199" s="84"/>
      <c r="GTC199" s="84"/>
      <c r="GTD199" s="84"/>
      <c r="GTE199" s="84"/>
      <c r="GTF199" s="84"/>
      <c r="GTG199" s="84"/>
      <c r="GTH199" s="84"/>
      <c r="GTI199" s="84"/>
      <c r="GTJ199" s="84"/>
      <c r="GTK199" s="84"/>
      <c r="GTL199" s="84"/>
      <c r="GTM199" s="84"/>
      <c r="GTN199" s="84"/>
      <c r="GTO199" s="84"/>
      <c r="GTP199" s="84"/>
      <c r="GTQ199" s="84"/>
      <c r="GTR199" s="84"/>
      <c r="GTS199" s="84"/>
      <c r="GTT199" s="84"/>
      <c r="GTU199" s="84"/>
      <c r="GTV199" s="84"/>
      <c r="GTW199" s="84"/>
      <c r="GTX199" s="84"/>
      <c r="GTY199" s="84"/>
      <c r="GTZ199" s="84"/>
      <c r="GUA199" s="84"/>
      <c r="GUB199" s="84"/>
      <c r="GUC199" s="84"/>
      <c r="GUD199" s="84"/>
      <c r="GUE199" s="84"/>
      <c r="GUF199" s="84"/>
      <c r="GUG199" s="84"/>
      <c r="GUH199" s="84"/>
      <c r="GUI199" s="84"/>
      <c r="GUJ199" s="84"/>
      <c r="GUK199" s="84"/>
      <c r="GUL199" s="84"/>
      <c r="GUM199" s="84"/>
      <c r="GUN199" s="84"/>
      <c r="GUO199" s="84"/>
      <c r="GUP199" s="84"/>
      <c r="GUQ199" s="84"/>
      <c r="GUR199" s="84"/>
      <c r="GUS199" s="84"/>
      <c r="GUT199" s="84"/>
      <c r="GUU199" s="84"/>
      <c r="GUV199" s="84"/>
      <c r="GUW199" s="84"/>
      <c r="GUX199" s="84"/>
      <c r="GUY199" s="84"/>
      <c r="GUZ199" s="84"/>
      <c r="GVA199" s="84"/>
      <c r="GVB199" s="84"/>
      <c r="GVC199" s="84"/>
      <c r="GVD199" s="84"/>
      <c r="GVE199" s="84"/>
      <c r="GVF199" s="84"/>
      <c r="GVG199" s="84"/>
      <c r="GVH199" s="84"/>
      <c r="GVI199" s="84"/>
      <c r="GVJ199" s="84"/>
      <c r="GVK199" s="84"/>
      <c r="GVL199" s="84"/>
      <c r="GVM199" s="84"/>
      <c r="GVN199" s="84"/>
      <c r="GVO199" s="84"/>
      <c r="GVP199" s="84"/>
      <c r="GVQ199" s="84"/>
      <c r="GVR199" s="84"/>
      <c r="GVS199" s="84"/>
      <c r="GVT199" s="84"/>
      <c r="GVU199" s="84"/>
      <c r="GVV199" s="84"/>
      <c r="GVW199" s="84"/>
      <c r="GVX199" s="84"/>
      <c r="GVY199" s="84"/>
      <c r="GVZ199" s="84"/>
      <c r="GWA199" s="84"/>
      <c r="GWB199" s="84"/>
      <c r="GWC199" s="84"/>
      <c r="GWD199" s="84"/>
      <c r="GWE199" s="84"/>
      <c r="GWF199" s="84"/>
      <c r="GWG199" s="84"/>
      <c r="GWH199" s="84"/>
      <c r="GWI199" s="84"/>
      <c r="GWJ199" s="84"/>
      <c r="GWK199" s="84"/>
      <c r="GWL199" s="84"/>
      <c r="GWM199" s="84"/>
      <c r="GWN199" s="84"/>
      <c r="GWO199" s="84"/>
      <c r="GWP199" s="84"/>
      <c r="GWQ199" s="84"/>
      <c r="GWR199" s="84"/>
      <c r="GWS199" s="84"/>
      <c r="GWT199" s="84"/>
      <c r="GWU199" s="84"/>
      <c r="GWV199" s="84"/>
      <c r="GWW199" s="84"/>
      <c r="GWX199" s="84"/>
      <c r="GWY199" s="84"/>
      <c r="GWZ199" s="84"/>
      <c r="GXA199" s="84"/>
      <c r="GXB199" s="84"/>
      <c r="GXC199" s="84"/>
      <c r="GXD199" s="84"/>
      <c r="GXE199" s="84"/>
      <c r="GXF199" s="84"/>
      <c r="GXG199" s="84"/>
      <c r="GXH199" s="84"/>
      <c r="GXI199" s="84"/>
      <c r="GXJ199" s="84"/>
      <c r="GXK199" s="84"/>
      <c r="GXL199" s="84"/>
      <c r="GXM199" s="84"/>
      <c r="GXN199" s="84"/>
      <c r="GXO199" s="84"/>
      <c r="GXP199" s="84"/>
      <c r="GXQ199" s="84"/>
      <c r="GXR199" s="84"/>
      <c r="GXS199" s="84"/>
      <c r="GXT199" s="84"/>
      <c r="GXU199" s="84"/>
      <c r="GXV199" s="84"/>
      <c r="GXW199" s="84"/>
      <c r="GXX199" s="84"/>
      <c r="GXY199" s="84"/>
      <c r="GXZ199" s="84"/>
      <c r="GYA199" s="84"/>
      <c r="GYB199" s="84"/>
      <c r="GYC199" s="84"/>
      <c r="GYD199" s="84"/>
      <c r="GYE199" s="84"/>
      <c r="GYF199" s="84"/>
      <c r="GYG199" s="84"/>
      <c r="GYH199" s="84"/>
      <c r="GYI199" s="84"/>
      <c r="GYJ199" s="84"/>
      <c r="GYK199" s="84"/>
      <c r="GYL199" s="84"/>
      <c r="GYM199" s="84"/>
      <c r="GYN199" s="84"/>
      <c r="GYO199" s="84"/>
      <c r="GYP199" s="84"/>
      <c r="GYQ199" s="84"/>
      <c r="GYR199" s="84"/>
      <c r="GYS199" s="84"/>
      <c r="GYT199" s="84"/>
      <c r="GYU199" s="84"/>
      <c r="GYV199" s="84"/>
      <c r="GYW199" s="84"/>
      <c r="GYX199" s="84"/>
      <c r="GYY199" s="84"/>
      <c r="GYZ199" s="84"/>
      <c r="GZA199" s="84"/>
      <c r="GZB199" s="84"/>
      <c r="GZC199" s="84"/>
      <c r="GZD199" s="84"/>
      <c r="GZE199" s="84"/>
      <c r="GZF199" s="84"/>
      <c r="GZG199" s="84"/>
      <c r="GZH199" s="84"/>
      <c r="GZI199" s="84"/>
      <c r="GZJ199" s="84"/>
      <c r="GZK199" s="84"/>
      <c r="GZL199" s="84"/>
      <c r="GZM199" s="84"/>
      <c r="GZN199" s="84"/>
      <c r="GZO199" s="84"/>
      <c r="GZP199" s="84"/>
      <c r="GZQ199" s="84"/>
      <c r="GZR199" s="84"/>
      <c r="GZS199" s="84"/>
      <c r="GZT199" s="84"/>
      <c r="GZU199" s="84"/>
      <c r="GZV199" s="84"/>
      <c r="GZW199" s="84"/>
      <c r="GZX199" s="84"/>
      <c r="GZY199" s="84"/>
      <c r="GZZ199" s="84"/>
      <c r="HAA199" s="84"/>
      <c r="HAB199" s="84"/>
      <c r="HAC199" s="84"/>
      <c r="HAD199" s="84"/>
      <c r="HAE199" s="84"/>
      <c r="HAF199" s="84"/>
      <c r="HAG199" s="84"/>
      <c r="HAH199" s="84"/>
      <c r="HAI199" s="84"/>
      <c r="HAJ199" s="84"/>
      <c r="HAK199" s="84"/>
      <c r="HAL199" s="84"/>
      <c r="HAM199" s="84"/>
      <c r="HAN199" s="84"/>
      <c r="HAO199" s="84"/>
      <c r="HAP199" s="84"/>
      <c r="HAQ199" s="84"/>
      <c r="HAR199" s="84"/>
      <c r="HAS199" s="84"/>
      <c r="HAT199" s="84"/>
      <c r="HAU199" s="84"/>
      <c r="HAV199" s="84"/>
      <c r="HAW199" s="84"/>
      <c r="HAX199" s="84"/>
      <c r="HAY199" s="84"/>
      <c r="HAZ199" s="84"/>
      <c r="HBA199" s="84"/>
      <c r="HBB199" s="84"/>
      <c r="HBC199" s="84"/>
      <c r="HBD199" s="84"/>
      <c r="HBE199" s="84"/>
      <c r="HBF199" s="84"/>
      <c r="HBG199" s="84"/>
      <c r="HBH199" s="84"/>
      <c r="HBI199" s="84"/>
      <c r="HBJ199" s="84"/>
      <c r="HBK199" s="84"/>
      <c r="HBL199" s="84"/>
      <c r="HBM199" s="84"/>
      <c r="HBN199" s="84"/>
      <c r="HBO199" s="84"/>
      <c r="HBP199" s="84"/>
      <c r="HBQ199" s="84"/>
      <c r="HBR199" s="84"/>
      <c r="HBS199" s="84"/>
      <c r="HBT199" s="84"/>
      <c r="HBU199" s="84"/>
      <c r="HBV199" s="84"/>
      <c r="HBW199" s="84"/>
      <c r="HBX199" s="84"/>
      <c r="HBY199" s="84"/>
      <c r="HBZ199" s="84"/>
      <c r="HCA199" s="84"/>
      <c r="HCB199" s="84"/>
      <c r="HCC199" s="84"/>
      <c r="HCD199" s="84"/>
      <c r="HCE199" s="84"/>
      <c r="HCF199" s="84"/>
      <c r="HCG199" s="84"/>
      <c r="HCH199" s="84"/>
      <c r="HCI199" s="84"/>
      <c r="HCJ199" s="84"/>
      <c r="HCK199" s="84"/>
      <c r="HCL199" s="84"/>
      <c r="HCM199" s="84"/>
      <c r="HCN199" s="84"/>
      <c r="HCO199" s="84"/>
      <c r="HCP199" s="84"/>
      <c r="HCQ199" s="84"/>
      <c r="HCR199" s="84"/>
      <c r="HCS199" s="84"/>
      <c r="HCT199" s="84"/>
      <c r="HCU199" s="84"/>
      <c r="HCV199" s="84"/>
      <c r="HCW199" s="84"/>
      <c r="HCX199" s="84"/>
      <c r="HCY199" s="84"/>
      <c r="HCZ199" s="84"/>
      <c r="HDA199" s="84"/>
      <c r="HDB199" s="84"/>
      <c r="HDC199" s="84"/>
      <c r="HDD199" s="84"/>
      <c r="HDE199" s="84"/>
      <c r="HDF199" s="84"/>
      <c r="HDG199" s="84"/>
      <c r="HDH199" s="84"/>
      <c r="HDI199" s="84"/>
      <c r="HDJ199" s="84"/>
      <c r="HDK199" s="84"/>
      <c r="HDL199" s="84"/>
      <c r="HDM199" s="84"/>
      <c r="HDN199" s="84"/>
      <c r="HDO199" s="84"/>
      <c r="HDP199" s="84"/>
      <c r="HDQ199" s="84"/>
      <c r="HDR199" s="84"/>
      <c r="HDS199" s="84"/>
      <c r="HDT199" s="84"/>
      <c r="HDU199" s="84"/>
      <c r="HDV199" s="84"/>
      <c r="HDW199" s="84"/>
      <c r="HDX199" s="84"/>
      <c r="HDY199" s="84"/>
      <c r="HDZ199" s="84"/>
      <c r="HEA199" s="84"/>
      <c r="HEB199" s="84"/>
      <c r="HEC199" s="84"/>
      <c r="HED199" s="84"/>
      <c r="HEE199" s="84"/>
      <c r="HEF199" s="84"/>
      <c r="HEG199" s="84"/>
      <c r="HEH199" s="84"/>
      <c r="HEI199" s="84"/>
      <c r="HEJ199" s="84"/>
      <c r="HEK199" s="84"/>
      <c r="HEL199" s="84"/>
      <c r="HEM199" s="84"/>
      <c r="HEN199" s="84"/>
      <c r="HEO199" s="84"/>
      <c r="HEP199" s="84"/>
      <c r="HEQ199" s="84"/>
      <c r="HER199" s="84"/>
      <c r="HES199" s="84"/>
      <c r="HET199" s="84"/>
      <c r="HEU199" s="84"/>
      <c r="HEV199" s="84"/>
      <c r="HEW199" s="84"/>
      <c r="HEX199" s="84"/>
      <c r="HEY199" s="84"/>
      <c r="HEZ199" s="84"/>
      <c r="HFA199" s="84"/>
      <c r="HFB199" s="84"/>
      <c r="HFC199" s="84"/>
      <c r="HFD199" s="84"/>
      <c r="HFE199" s="84"/>
      <c r="HFF199" s="84"/>
      <c r="HFG199" s="84"/>
      <c r="HFH199" s="84"/>
      <c r="HFI199" s="84"/>
      <c r="HFJ199" s="84"/>
      <c r="HFK199" s="84"/>
      <c r="HFL199" s="84"/>
      <c r="HFM199" s="84"/>
      <c r="HFN199" s="84"/>
      <c r="HFO199" s="84"/>
      <c r="HFP199" s="84"/>
      <c r="HFQ199" s="84"/>
      <c r="HFR199" s="84"/>
      <c r="HFS199" s="84"/>
      <c r="HFT199" s="84"/>
      <c r="HFU199" s="84"/>
      <c r="HFV199" s="84"/>
      <c r="HFW199" s="84"/>
      <c r="HFX199" s="84"/>
      <c r="HFY199" s="84"/>
      <c r="HFZ199" s="84"/>
      <c r="HGA199" s="84"/>
      <c r="HGB199" s="84"/>
      <c r="HGC199" s="84"/>
      <c r="HGD199" s="84"/>
      <c r="HGE199" s="84"/>
      <c r="HGF199" s="84"/>
      <c r="HGG199" s="84"/>
      <c r="HGH199" s="84"/>
      <c r="HGI199" s="84"/>
      <c r="HGJ199" s="84"/>
      <c r="HGK199" s="84"/>
      <c r="HGL199" s="84"/>
      <c r="HGM199" s="84"/>
      <c r="HGN199" s="84"/>
      <c r="HGO199" s="84"/>
      <c r="HGP199" s="84"/>
      <c r="HGQ199" s="84"/>
      <c r="HGR199" s="84"/>
      <c r="HGS199" s="84"/>
      <c r="HGT199" s="84"/>
      <c r="HGU199" s="84"/>
      <c r="HGV199" s="84"/>
      <c r="HGW199" s="84"/>
      <c r="HGX199" s="84"/>
      <c r="HGY199" s="84"/>
      <c r="HGZ199" s="84"/>
      <c r="HHA199" s="84"/>
      <c r="HHB199" s="84"/>
      <c r="HHC199" s="84"/>
      <c r="HHD199" s="84"/>
      <c r="HHE199" s="84"/>
      <c r="HHF199" s="84"/>
      <c r="HHG199" s="84"/>
      <c r="HHH199" s="84"/>
      <c r="HHI199" s="84"/>
      <c r="HHJ199" s="84"/>
      <c r="HHK199" s="84"/>
      <c r="HHL199" s="84"/>
      <c r="HHM199" s="84"/>
      <c r="HHN199" s="84"/>
      <c r="HHO199" s="84"/>
      <c r="HHP199" s="84"/>
      <c r="HHQ199" s="84"/>
      <c r="HHR199" s="84"/>
      <c r="HHS199" s="84"/>
      <c r="HHT199" s="84"/>
      <c r="HHU199" s="84"/>
      <c r="HHV199" s="84"/>
      <c r="HHW199" s="84"/>
      <c r="HHX199" s="84"/>
      <c r="HHY199" s="84"/>
      <c r="HHZ199" s="84"/>
      <c r="HIA199" s="84"/>
      <c r="HIB199" s="84"/>
      <c r="HIC199" s="84"/>
      <c r="HID199" s="84"/>
      <c r="HIE199" s="84"/>
      <c r="HIF199" s="84"/>
      <c r="HIG199" s="84"/>
      <c r="HIH199" s="84"/>
      <c r="HII199" s="84"/>
      <c r="HIJ199" s="84"/>
      <c r="HIK199" s="84"/>
      <c r="HIL199" s="84"/>
      <c r="HIM199" s="84"/>
      <c r="HIN199" s="84"/>
      <c r="HIO199" s="84"/>
      <c r="HIP199" s="84"/>
      <c r="HIQ199" s="84"/>
      <c r="HIR199" s="84"/>
      <c r="HIS199" s="84"/>
      <c r="HIT199" s="84"/>
      <c r="HIU199" s="84"/>
      <c r="HIV199" s="84"/>
      <c r="HIW199" s="84"/>
      <c r="HIX199" s="84"/>
      <c r="HIY199" s="84"/>
      <c r="HIZ199" s="84"/>
      <c r="HJA199" s="84"/>
      <c r="HJB199" s="84"/>
      <c r="HJC199" s="84"/>
      <c r="HJD199" s="84"/>
      <c r="HJE199" s="84"/>
      <c r="HJF199" s="84"/>
      <c r="HJG199" s="84"/>
      <c r="HJH199" s="84"/>
      <c r="HJI199" s="84"/>
      <c r="HJJ199" s="84"/>
      <c r="HJK199" s="84"/>
      <c r="HJL199" s="84"/>
      <c r="HJM199" s="84"/>
      <c r="HJN199" s="84"/>
      <c r="HJO199" s="84"/>
      <c r="HJP199" s="84"/>
      <c r="HJQ199" s="84"/>
      <c r="HJR199" s="84"/>
      <c r="HJS199" s="84"/>
      <c r="HJT199" s="84"/>
      <c r="HJU199" s="84"/>
      <c r="HJV199" s="84"/>
      <c r="HJW199" s="84"/>
      <c r="HJX199" s="84"/>
      <c r="HJY199" s="84"/>
      <c r="HJZ199" s="84"/>
      <c r="HKA199" s="84"/>
      <c r="HKB199" s="84"/>
      <c r="HKC199" s="84"/>
      <c r="HKD199" s="84"/>
      <c r="HKE199" s="84"/>
      <c r="HKF199" s="84"/>
      <c r="HKG199" s="84"/>
      <c r="HKH199" s="84"/>
      <c r="HKI199" s="84"/>
      <c r="HKJ199" s="84"/>
      <c r="HKK199" s="84"/>
      <c r="HKL199" s="84"/>
      <c r="HKM199" s="84"/>
      <c r="HKN199" s="84"/>
      <c r="HKO199" s="84"/>
      <c r="HKP199" s="84"/>
      <c r="HKQ199" s="84"/>
      <c r="HKR199" s="84"/>
      <c r="HKS199" s="84"/>
      <c r="HKT199" s="84"/>
      <c r="HKU199" s="84"/>
      <c r="HKV199" s="84"/>
      <c r="HKW199" s="84"/>
      <c r="HKX199" s="84"/>
      <c r="HKY199" s="84"/>
      <c r="HKZ199" s="84"/>
      <c r="HLA199" s="84"/>
      <c r="HLB199" s="84"/>
      <c r="HLC199" s="84"/>
      <c r="HLD199" s="84"/>
      <c r="HLE199" s="84"/>
      <c r="HLF199" s="84"/>
      <c r="HLG199" s="84"/>
      <c r="HLH199" s="84"/>
      <c r="HLI199" s="84"/>
      <c r="HLJ199" s="84"/>
      <c r="HLK199" s="84"/>
      <c r="HLL199" s="84"/>
      <c r="HLM199" s="84"/>
      <c r="HLN199" s="84"/>
      <c r="HLO199" s="84"/>
      <c r="HLP199" s="84"/>
      <c r="HLQ199" s="84"/>
      <c r="HLR199" s="84"/>
      <c r="HLS199" s="84"/>
      <c r="HLT199" s="84"/>
      <c r="HLU199" s="84"/>
      <c r="HLV199" s="84"/>
      <c r="HLW199" s="84"/>
      <c r="HLX199" s="84"/>
      <c r="HLY199" s="84"/>
      <c r="HLZ199" s="84"/>
      <c r="HMA199" s="84"/>
      <c r="HMB199" s="84"/>
      <c r="HMC199" s="84"/>
      <c r="HMD199" s="84"/>
      <c r="HME199" s="84"/>
      <c r="HMF199" s="84"/>
      <c r="HMG199" s="84"/>
      <c r="HMH199" s="84"/>
      <c r="HMI199" s="84"/>
      <c r="HMJ199" s="84"/>
      <c r="HMK199" s="84"/>
      <c r="HML199" s="84"/>
      <c r="HMM199" s="84"/>
      <c r="HMN199" s="84"/>
      <c r="HMO199" s="84"/>
      <c r="HMP199" s="84"/>
      <c r="HMQ199" s="84"/>
      <c r="HMR199" s="84"/>
      <c r="HMS199" s="84"/>
      <c r="HMT199" s="84"/>
      <c r="HMU199" s="84"/>
      <c r="HMV199" s="84"/>
      <c r="HMW199" s="84"/>
      <c r="HMX199" s="84"/>
      <c r="HMY199" s="84"/>
      <c r="HMZ199" s="84"/>
      <c r="HNA199" s="84"/>
      <c r="HNB199" s="84"/>
      <c r="HNC199" s="84"/>
      <c r="HND199" s="84"/>
      <c r="HNE199" s="84"/>
      <c r="HNF199" s="84"/>
      <c r="HNG199" s="84"/>
      <c r="HNH199" s="84"/>
      <c r="HNI199" s="84"/>
      <c r="HNJ199" s="84"/>
      <c r="HNK199" s="84"/>
      <c r="HNL199" s="84"/>
      <c r="HNM199" s="84"/>
      <c r="HNN199" s="84"/>
      <c r="HNO199" s="84"/>
      <c r="HNP199" s="84"/>
      <c r="HNQ199" s="84"/>
      <c r="HNR199" s="84"/>
      <c r="HNS199" s="84"/>
      <c r="HNT199" s="84"/>
      <c r="HNU199" s="84"/>
      <c r="HNV199" s="84"/>
      <c r="HNW199" s="84"/>
      <c r="HNX199" s="84"/>
      <c r="HNY199" s="84"/>
      <c r="HNZ199" s="84"/>
      <c r="HOA199" s="84"/>
      <c r="HOB199" s="84"/>
      <c r="HOC199" s="84"/>
      <c r="HOD199" s="84"/>
      <c r="HOE199" s="84"/>
      <c r="HOF199" s="84"/>
      <c r="HOG199" s="84"/>
      <c r="HOH199" s="84"/>
      <c r="HOI199" s="84"/>
      <c r="HOJ199" s="84"/>
      <c r="HOK199" s="84"/>
      <c r="HOL199" s="84"/>
      <c r="HOM199" s="84"/>
      <c r="HON199" s="84"/>
      <c r="HOO199" s="84"/>
      <c r="HOP199" s="84"/>
      <c r="HOQ199" s="84"/>
      <c r="HOR199" s="84"/>
      <c r="HOS199" s="84"/>
      <c r="HOT199" s="84"/>
      <c r="HOU199" s="84"/>
      <c r="HOV199" s="84"/>
      <c r="HOW199" s="84"/>
      <c r="HOX199" s="84"/>
      <c r="HOY199" s="84"/>
      <c r="HOZ199" s="84"/>
      <c r="HPA199" s="84"/>
      <c r="HPB199" s="84"/>
      <c r="HPC199" s="84"/>
      <c r="HPD199" s="84"/>
      <c r="HPE199" s="84"/>
      <c r="HPF199" s="84"/>
      <c r="HPG199" s="84"/>
      <c r="HPH199" s="84"/>
      <c r="HPI199" s="84"/>
      <c r="HPJ199" s="84"/>
      <c r="HPK199" s="84"/>
      <c r="HPL199" s="84"/>
      <c r="HPM199" s="84"/>
      <c r="HPN199" s="84"/>
      <c r="HPO199" s="84"/>
      <c r="HPP199" s="84"/>
      <c r="HPQ199" s="84"/>
      <c r="HPR199" s="84"/>
      <c r="HPS199" s="84"/>
      <c r="HPT199" s="84"/>
      <c r="HPU199" s="84"/>
      <c r="HPV199" s="84"/>
      <c r="HPW199" s="84"/>
      <c r="HPX199" s="84"/>
      <c r="HPY199" s="84"/>
      <c r="HPZ199" s="84"/>
      <c r="HQA199" s="84"/>
      <c r="HQB199" s="84"/>
      <c r="HQC199" s="84"/>
      <c r="HQD199" s="84"/>
      <c r="HQE199" s="84"/>
      <c r="HQF199" s="84"/>
      <c r="HQG199" s="84"/>
      <c r="HQH199" s="84"/>
      <c r="HQI199" s="84"/>
      <c r="HQJ199" s="84"/>
      <c r="HQK199" s="84"/>
      <c r="HQL199" s="84"/>
      <c r="HQM199" s="84"/>
      <c r="HQN199" s="84"/>
      <c r="HQO199" s="84"/>
      <c r="HQP199" s="84"/>
      <c r="HQQ199" s="84"/>
      <c r="HQR199" s="84"/>
      <c r="HQS199" s="84"/>
      <c r="HQT199" s="84"/>
      <c r="HQU199" s="84"/>
      <c r="HQV199" s="84"/>
      <c r="HQW199" s="84"/>
      <c r="HQX199" s="84"/>
      <c r="HQY199" s="84"/>
      <c r="HQZ199" s="84"/>
      <c r="HRA199" s="84"/>
      <c r="HRB199" s="84"/>
      <c r="HRC199" s="84"/>
      <c r="HRD199" s="84"/>
      <c r="HRE199" s="84"/>
      <c r="HRF199" s="84"/>
      <c r="HRG199" s="84"/>
      <c r="HRH199" s="84"/>
      <c r="HRI199" s="84"/>
      <c r="HRJ199" s="84"/>
      <c r="HRK199" s="84"/>
      <c r="HRL199" s="84"/>
      <c r="HRM199" s="84"/>
      <c r="HRN199" s="84"/>
      <c r="HRO199" s="84"/>
      <c r="HRP199" s="84"/>
      <c r="HRQ199" s="84"/>
      <c r="HRR199" s="84"/>
      <c r="HRS199" s="84"/>
      <c r="HRT199" s="84"/>
      <c r="HRU199" s="84"/>
      <c r="HRV199" s="84"/>
      <c r="HRW199" s="84"/>
      <c r="HRX199" s="84"/>
      <c r="HRY199" s="84"/>
      <c r="HRZ199" s="84"/>
      <c r="HSA199" s="84"/>
      <c r="HSB199" s="84"/>
      <c r="HSC199" s="84"/>
      <c r="HSD199" s="84"/>
      <c r="HSE199" s="84"/>
      <c r="HSF199" s="84"/>
      <c r="HSG199" s="84"/>
      <c r="HSH199" s="84"/>
      <c r="HSI199" s="84"/>
      <c r="HSJ199" s="84"/>
      <c r="HSK199" s="84"/>
      <c r="HSL199" s="84"/>
      <c r="HSM199" s="84"/>
      <c r="HSN199" s="84"/>
      <c r="HSO199" s="84"/>
      <c r="HSP199" s="84"/>
      <c r="HSQ199" s="84"/>
      <c r="HSR199" s="84"/>
      <c r="HSS199" s="84"/>
      <c r="HST199" s="84"/>
      <c r="HSU199" s="84"/>
      <c r="HSV199" s="84"/>
      <c r="HSW199" s="84"/>
      <c r="HSX199" s="84"/>
      <c r="HSY199" s="84"/>
      <c r="HSZ199" s="84"/>
      <c r="HTA199" s="84"/>
      <c r="HTB199" s="84"/>
      <c r="HTC199" s="84"/>
      <c r="HTD199" s="84"/>
      <c r="HTE199" s="84"/>
      <c r="HTF199" s="84"/>
      <c r="HTG199" s="84"/>
      <c r="HTH199" s="84"/>
      <c r="HTI199" s="84"/>
      <c r="HTJ199" s="84"/>
      <c r="HTK199" s="84"/>
      <c r="HTL199" s="84"/>
      <c r="HTM199" s="84"/>
      <c r="HTN199" s="84"/>
      <c r="HTO199" s="84"/>
      <c r="HTP199" s="84"/>
      <c r="HTQ199" s="84"/>
      <c r="HTR199" s="84"/>
      <c r="HTS199" s="84"/>
      <c r="HTT199" s="84"/>
      <c r="HTU199" s="84"/>
      <c r="HTV199" s="84"/>
      <c r="HTW199" s="84"/>
      <c r="HTX199" s="84"/>
      <c r="HTY199" s="84"/>
      <c r="HTZ199" s="84"/>
      <c r="HUA199" s="84"/>
      <c r="HUB199" s="84"/>
      <c r="HUC199" s="84"/>
      <c r="HUD199" s="84"/>
      <c r="HUE199" s="84"/>
      <c r="HUF199" s="84"/>
      <c r="HUG199" s="84"/>
      <c r="HUH199" s="84"/>
      <c r="HUI199" s="84"/>
      <c r="HUJ199" s="84"/>
      <c r="HUK199" s="84"/>
      <c r="HUL199" s="84"/>
      <c r="HUM199" s="84"/>
      <c r="HUN199" s="84"/>
      <c r="HUO199" s="84"/>
      <c r="HUP199" s="84"/>
      <c r="HUQ199" s="84"/>
      <c r="HUR199" s="84"/>
      <c r="HUS199" s="84"/>
      <c r="HUT199" s="84"/>
      <c r="HUU199" s="84"/>
      <c r="HUV199" s="84"/>
      <c r="HUW199" s="84"/>
      <c r="HUX199" s="84"/>
      <c r="HUY199" s="84"/>
      <c r="HUZ199" s="84"/>
      <c r="HVA199" s="84"/>
      <c r="HVB199" s="84"/>
      <c r="HVC199" s="84"/>
      <c r="HVD199" s="84"/>
      <c r="HVE199" s="84"/>
      <c r="HVF199" s="84"/>
      <c r="HVG199" s="84"/>
      <c r="HVH199" s="84"/>
      <c r="HVI199" s="84"/>
      <c r="HVJ199" s="84"/>
      <c r="HVK199" s="84"/>
      <c r="HVL199" s="84"/>
      <c r="HVM199" s="84"/>
      <c r="HVN199" s="84"/>
      <c r="HVO199" s="84"/>
      <c r="HVP199" s="84"/>
      <c r="HVQ199" s="84"/>
      <c r="HVR199" s="84"/>
      <c r="HVS199" s="84"/>
      <c r="HVT199" s="84"/>
      <c r="HVU199" s="84"/>
      <c r="HVV199" s="84"/>
      <c r="HVW199" s="84"/>
      <c r="HVX199" s="84"/>
      <c r="HVY199" s="84"/>
      <c r="HVZ199" s="84"/>
      <c r="HWA199" s="84"/>
      <c r="HWB199" s="84"/>
      <c r="HWC199" s="84"/>
      <c r="HWD199" s="84"/>
      <c r="HWE199" s="84"/>
      <c r="HWF199" s="84"/>
      <c r="HWG199" s="84"/>
      <c r="HWH199" s="84"/>
      <c r="HWI199" s="84"/>
      <c r="HWJ199" s="84"/>
      <c r="HWK199" s="84"/>
      <c r="HWL199" s="84"/>
      <c r="HWM199" s="84"/>
      <c r="HWN199" s="84"/>
      <c r="HWO199" s="84"/>
      <c r="HWP199" s="84"/>
      <c r="HWQ199" s="84"/>
      <c r="HWR199" s="84"/>
      <c r="HWS199" s="84"/>
      <c r="HWT199" s="84"/>
      <c r="HWU199" s="84"/>
      <c r="HWV199" s="84"/>
      <c r="HWW199" s="84"/>
      <c r="HWX199" s="84"/>
      <c r="HWY199" s="84"/>
      <c r="HWZ199" s="84"/>
      <c r="HXA199" s="84"/>
      <c r="HXB199" s="84"/>
      <c r="HXC199" s="84"/>
      <c r="HXD199" s="84"/>
      <c r="HXE199" s="84"/>
      <c r="HXF199" s="84"/>
      <c r="HXG199" s="84"/>
      <c r="HXH199" s="84"/>
      <c r="HXI199" s="84"/>
      <c r="HXJ199" s="84"/>
      <c r="HXK199" s="84"/>
      <c r="HXL199" s="84"/>
      <c r="HXM199" s="84"/>
      <c r="HXN199" s="84"/>
      <c r="HXO199" s="84"/>
      <c r="HXP199" s="84"/>
      <c r="HXQ199" s="84"/>
      <c r="HXR199" s="84"/>
      <c r="HXS199" s="84"/>
      <c r="HXT199" s="84"/>
      <c r="HXU199" s="84"/>
      <c r="HXV199" s="84"/>
      <c r="HXW199" s="84"/>
      <c r="HXX199" s="84"/>
      <c r="HXY199" s="84"/>
      <c r="HXZ199" s="84"/>
      <c r="HYA199" s="84"/>
      <c r="HYB199" s="84"/>
      <c r="HYC199" s="84"/>
      <c r="HYD199" s="84"/>
      <c r="HYE199" s="84"/>
      <c r="HYF199" s="84"/>
      <c r="HYG199" s="84"/>
      <c r="HYH199" s="84"/>
      <c r="HYI199" s="84"/>
      <c r="HYJ199" s="84"/>
      <c r="HYK199" s="84"/>
      <c r="HYL199" s="84"/>
      <c r="HYM199" s="84"/>
      <c r="HYN199" s="84"/>
      <c r="HYO199" s="84"/>
      <c r="HYP199" s="84"/>
      <c r="HYQ199" s="84"/>
      <c r="HYR199" s="84"/>
      <c r="HYS199" s="84"/>
      <c r="HYT199" s="84"/>
      <c r="HYU199" s="84"/>
      <c r="HYV199" s="84"/>
      <c r="HYW199" s="84"/>
      <c r="HYX199" s="84"/>
      <c r="HYY199" s="84"/>
      <c r="HYZ199" s="84"/>
      <c r="HZA199" s="84"/>
      <c r="HZB199" s="84"/>
      <c r="HZC199" s="84"/>
      <c r="HZD199" s="84"/>
      <c r="HZE199" s="84"/>
      <c r="HZF199" s="84"/>
      <c r="HZG199" s="84"/>
      <c r="HZH199" s="84"/>
      <c r="HZI199" s="84"/>
      <c r="HZJ199" s="84"/>
      <c r="HZK199" s="84"/>
      <c r="HZL199" s="84"/>
      <c r="HZM199" s="84"/>
      <c r="HZN199" s="84"/>
      <c r="HZO199" s="84"/>
      <c r="HZP199" s="84"/>
      <c r="HZQ199" s="84"/>
      <c r="HZR199" s="84"/>
      <c r="HZS199" s="84"/>
      <c r="HZT199" s="84"/>
      <c r="HZU199" s="84"/>
      <c r="HZV199" s="84"/>
      <c r="HZW199" s="84"/>
      <c r="HZX199" s="84"/>
      <c r="HZY199" s="84"/>
      <c r="HZZ199" s="84"/>
      <c r="IAA199" s="84"/>
      <c r="IAB199" s="84"/>
      <c r="IAC199" s="84"/>
      <c r="IAD199" s="84"/>
      <c r="IAE199" s="84"/>
      <c r="IAF199" s="84"/>
      <c r="IAG199" s="84"/>
      <c r="IAH199" s="84"/>
      <c r="IAI199" s="84"/>
      <c r="IAJ199" s="84"/>
      <c r="IAK199" s="84"/>
      <c r="IAL199" s="84"/>
      <c r="IAM199" s="84"/>
      <c r="IAN199" s="84"/>
      <c r="IAO199" s="84"/>
      <c r="IAP199" s="84"/>
      <c r="IAQ199" s="84"/>
      <c r="IAR199" s="84"/>
      <c r="IAS199" s="84"/>
      <c r="IAT199" s="84"/>
      <c r="IAU199" s="84"/>
      <c r="IAV199" s="84"/>
      <c r="IAW199" s="84"/>
      <c r="IAX199" s="84"/>
      <c r="IAY199" s="84"/>
      <c r="IAZ199" s="84"/>
      <c r="IBA199" s="84"/>
      <c r="IBB199" s="84"/>
      <c r="IBC199" s="84"/>
      <c r="IBD199" s="84"/>
      <c r="IBE199" s="84"/>
      <c r="IBF199" s="84"/>
      <c r="IBG199" s="84"/>
      <c r="IBH199" s="84"/>
      <c r="IBI199" s="84"/>
      <c r="IBJ199" s="84"/>
      <c r="IBK199" s="84"/>
      <c r="IBL199" s="84"/>
      <c r="IBM199" s="84"/>
      <c r="IBN199" s="84"/>
      <c r="IBO199" s="84"/>
      <c r="IBP199" s="84"/>
      <c r="IBQ199" s="84"/>
      <c r="IBR199" s="84"/>
      <c r="IBS199" s="84"/>
      <c r="IBT199" s="84"/>
      <c r="IBU199" s="84"/>
      <c r="IBV199" s="84"/>
      <c r="IBW199" s="84"/>
      <c r="IBX199" s="84"/>
      <c r="IBY199" s="84"/>
      <c r="IBZ199" s="84"/>
      <c r="ICA199" s="84"/>
      <c r="ICB199" s="84"/>
      <c r="ICC199" s="84"/>
      <c r="ICD199" s="84"/>
      <c r="ICE199" s="84"/>
      <c r="ICF199" s="84"/>
      <c r="ICG199" s="84"/>
      <c r="ICH199" s="84"/>
      <c r="ICI199" s="84"/>
      <c r="ICJ199" s="84"/>
      <c r="ICK199" s="84"/>
      <c r="ICL199" s="84"/>
      <c r="ICM199" s="84"/>
      <c r="ICN199" s="84"/>
      <c r="ICO199" s="84"/>
      <c r="ICP199" s="84"/>
      <c r="ICQ199" s="84"/>
      <c r="ICR199" s="84"/>
      <c r="ICS199" s="84"/>
      <c r="ICT199" s="84"/>
      <c r="ICU199" s="84"/>
      <c r="ICV199" s="84"/>
      <c r="ICW199" s="84"/>
      <c r="ICX199" s="84"/>
      <c r="ICY199" s="84"/>
      <c r="ICZ199" s="84"/>
      <c r="IDA199" s="84"/>
      <c r="IDB199" s="84"/>
      <c r="IDC199" s="84"/>
      <c r="IDD199" s="84"/>
      <c r="IDE199" s="84"/>
      <c r="IDF199" s="84"/>
      <c r="IDG199" s="84"/>
      <c r="IDH199" s="84"/>
      <c r="IDI199" s="84"/>
      <c r="IDJ199" s="84"/>
      <c r="IDK199" s="84"/>
      <c r="IDL199" s="84"/>
      <c r="IDM199" s="84"/>
      <c r="IDN199" s="84"/>
      <c r="IDO199" s="84"/>
      <c r="IDP199" s="84"/>
      <c r="IDQ199" s="84"/>
      <c r="IDR199" s="84"/>
      <c r="IDS199" s="84"/>
      <c r="IDT199" s="84"/>
      <c r="IDU199" s="84"/>
      <c r="IDV199" s="84"/>
      <c r="IDW199" s="84"/>
      <c r="IDX199" s="84"/>
      <c r="IDY199" s="84"/>
      <c r="IDZ199" s="84"/>
      <c r="IEA199" s="84"/>
      <c r="IEB199" s="84"/>
      <c r="IEC199" s="84"/>
      <c r="IED199" s="84"/>
      <c r="IEE199" s="84"/>
      <c r="IEF199" s="84"/>
      <c r="IEG199" s="84"/>
      <c r="IEH199" s="84"/>
      <c r="IEI199" s="84"/>
      <c r="IEJ199" s="84"/>
      <c r="IEK199" s="84"/>
      <c r="IEL199" s="84"/>
      <c r="IEM199" s="84"/>
      <c r="IEN199" s="84"/>
      <c r="IEO199" s="84"/>
      <c r="IEP199" s="84"/>
      <c r="IEQ199" s="84"/>
      <c r="IER199" s="84"/>
      <c r="IES199" s="84"/>
      <c r="IET199" s="84"/>
      <c r="IEU199" s="84"/>
      <c r="IEV199" s="84"/>
      <c r="IEW199" s="84"/>
      <c r="IEX199" s="84"/>
      <c r="IEY199" s="84"/>
      <c r="IEZ199" s="84"/>
      <c r="IFA199" s="84"/>
      <c r="IFB199" s="84"/>
      <c r="IFC199" s="84"/>
      <c r="IFD199" s="84"/>
      <c r="IFE199" s="84"/>
      <c r="IFF199" s="84"/>
      <c r="IFG199" s="84"/>
      <c r="IFH199" s="84"/>
      <c r="IFI199" s="84"/>
      <c r="IFJ199" s="84"/>
      <c r="IFK199" s="84"/>
      <c r="IFL199" s="84"/>
      <c r="IFM199" s="84"/>
      <c r="IFN199" s="84"/>
      <c r="IFO199" s="84"/>
      <c r="IFP199" s="84"/>
      <c r="IFQ199" s="84"/>
      <c r="IFR199" s="84"/>
      <c r="IFS199" s="84"/>
      <c r="IFT199" s="84"/>
      <c r="IFU199" s="84"/>
      <c r="IFV199" s="84"/>
      <c r="IFW199" s="84"/>
      <c r="IFX199" s="84"/>
      <c r="IFY199" s="84"/>
      <c r="IFZ199" s="84"/>
      <c r="IGA199" s="84"/>
      <c r="IGB199" s="84"/>
      <c r="IGC199" s="84"/>
      <c r="IGD199" s="84"/>
      <c r="IGE199" s="84"/>
      <c r="IGF199" s="84"/>
      <c r="IGG199" s="84"/>
      <c r="IGH199" s="84"/>
      <c r="IGI199" s="84"/>
      <c r="IGJ199" s="84"/>
      <c r="IGK199" s="84"/>
      <c r="IGL199" s="84"/>
      <c r="IGM199" s="84"/>
      <c r="IGN199" s="84"/>
      <c r="IGO199" s="84"/>
      <c r="IGP199" s="84"/>
      <c r="IGQ199" s="84"/>
      <c r="IGR199" s="84"/>
      <c r="IGS199" s="84"/>
      <c r="IGT199" s="84"/>
      <c r="IGU199" s="84"/>
      <c r="IGV199" s="84"/>
      <c r="IGW199" s="84"/>
      <c r="IGX199" s="84"/>
      <c r="IGY199" s="84"/>
      <c r="IGZ199" s="84"/>
      <c r="IHA199" s="84"/>
      <c r="IHB199" s="84"/>
      <c r="IHC199" s="84"/>
      <c r="IHD199" s="84"/>
      <c r="IHE199" s="84"/>
      <c r="IHF199" s="84"/>
      <c r="IHG199" s="84"/>
      <c r="IHH199" s="84"/>
      <c r="IHI199" s="84"/>
      <c r="IHJ199" s="84"/>
      <c r="IHK199" s="84"/>
      <c r="IHL199" s="84"/>
      <c r="IHM199" s="84"/>
      <c r="IHN199" s="84"/>
      <c r="IHO199" s="84"/>
      <c r="IHP199" s="84"/>
      <c r="IHQ199" s="84"/>
      <c r="IHR199" s="84"/>
      <c r="IHS199" s="84"/>
      <c r="IHT199" s="84"/>
      <c r="IHU199" s="84"/>
      <c r="IHV199" s="84"/>
      <c r="IHW199" s="84"/>
      <c r="IHX199" s="84"/>
      <c r="IHY199" s="84"/>
      <c r="IHZ199" s="84"/>
      <c r="IIA199" s="84"/>
      <c r="IIB199" s="84"/>
      <c r="IIC199" s="84"/>
      <c r="IID199" s="84"/>
      <c r="IIE199" s="84"/>
      <c r="IIF199" s="84"/>
      <c r="IIG199" s="84"/>
      <c r="IIH199" s="84"/>
      <c r="III199" s="84"/>
      <c r="IIJ199" s="84"/>
      <c r="IIK199" s="84"/>
      <c r="IIL199" s="84"/>
      <c r="IIM199" s="84"/>
      <c r="IIN199" s="84"/>
      <c r="IIO199" s="84"/>
      <c r="IIP199" s="84"/>
      <c r="IIQ199" s="84"/>
      <c r="IIR199" s="84"/>
      <c r="IIS199" s="84"/>
      <c r="IIT199" s="84"/>
      <c r="IIU199" s="84"/>
      <c r="IIV199" s="84"/>
      <c r="IIW199" s="84"/>
      <c r="IIX199" s="84"/>
      <c r="IIY199" s="84"/>
      <c r="IIZ199" s="84"/>
      <c r="IJA199" s="84"/>
      <c r="IJB199" s="84"/>
      <c r="IJC199" s="84"/>
      <c r="IJD199" s="84"/>
      <c r="IJE199" s="84"/>
      <c r="IJF199" s="84"/>
      <c r="IJG199" s="84"/>
      <c r="IJH199" s="84"/>
      <c r="IJI199" s="84"/>
      <c r="IJJ199" s="84"/>
      <c r="IJK199" s="84"/>
      <c r="IJL199" s="84"/>
      <c r="IJM199" s="84"/>
      <c r="IJN199" s="84"/>
      <c r="IJO199" s="84"/>
      <c r="IJP199" s="84"/>
      <c r="IJQ199" s="84"/>
      <c r="IJR199" s="84"/>
      <c r="IJS199" s="84"/>
      <c r="IJT199" s="84"/>
      <c r="IJU199" s="84"/>
      <c r="IJV199" s="84"/>
      <c r="IJW199" s="84"/>
      <c r="IJX199" s="84"/>
      <c r="IJY199" s="84"/>
      <c r="IJZ199" s="84"/>
      <c r="IKA199" s="84"/>
      <c r="IKB199" s="84"/>
      <c r="IKC199" s="84"/>
      <c r="IKD199" s="84"/>
      <c r="IKE199" s="84"/>
      <c r="IKF199" s="84"/>
      <c r="IKG199" s="84"/>
      <c r="IKH199" s="84"/>
      <c r="IKI199" s="84"/>
      <c r="IKJ199" s="84"/>
      <c r="IKK199" s="84"/>
      <c r="IKL199" s="84"/>
      <c r="IKM199" s="84"/>
      <c r="IKN199" s="84"/>
      <c r="IKO199" s="84"/>
      <c r="IKP199" s="84"/>
      <c r="IKQ199" s="84"/>
      <c r="IKR199" s="84"/>
      <c r="IKS199" s="84"/>
      <c r="IKT199" s="84"/>
      <c r="IKU199" s="84"/>
      <c r="IKV199" s="84"/>
      <c r="IKW199" s="84"/>
      <c r="IKX199" s="84"/>
      <c r="IKY199" s="84"/>
      <c r="IKZ199" s="84"/>
      <c r="ILA199" s="84"/>
      <c r="ILB199" s="84"/>
      <c r="ILC199" s="84"/>
      <c r="ILD199" s="84"/>
      <c r="ILE199" s="84"/>
      <c r="ILF199" s="84"/>
      <c r="ILG199" s="84"/>
      <c r="ILH199" s="84"/>
      <c r="ILI199" s="84"/>
      <c r="ILJ199" s="84"/>
      <c r="ILK199" s="84"/>
      <c r="ILL199" s="84"/>
      <c r="ILM199" s="84"/>
      <c r="ILN199" s="84"/>
      <c r="ILO199" s="84"/>
      <c r="ILP199" s="84"/>
      <c r="ILQ199" s="84"/>
      <c r="ILR199" s="84"/>
      <c r="ILS199" s="84"/>
      <c r="ILT199" s="84"/>
      <c r="ILU199" s="84"/>
      <c r="ILV199" s="84"/>
      <c r="ILW199" s="84"/>
      <c r="ILX199" s="84"/>
      <c r="ILY199" s="84"/>
      <c r="ILZ199" s="84"/>
      <c r="IMA199" s="84"/>
      <c r="IMB199" s="84"/>
      <c r="IMC199" s="84"/>
      <c r="IMD199" s="84"/>
      <c r="IME199" s="84"/>
      <c r="IMF199" s="84"/>
      <c r="IMG199" s="84"/>
      <c r="IMH199" s="84"/>
      <c r="IMI199" s="84"/>
      <c r="IMJ199" s="84"/>
      <c r="IMK199" s="84"/>
      <c r="IML199" s="84"/>
      <c r="IMM199" s="84"/>
      <c r="IMN199" s="84"/>
      <c r="IMO199" s="84"/>
      <c r="IMP199" s="84"/>
      <c r="IMQ199" s="84"/>
      <c r="IMR199" s="84"/>
      <c r="IMS199" s="84"/>
      <c r="IMT199" s="84"/>
      <c r="IMU199" s="84"/>
      <c r="IMV199" s="84"/>
      <c r="IMW199" s="84"/>
      <c r="IMX199" s="84"/>
      <c r="IMY199" s="84"/>
      <c r="IMZ199" s="84"/>
      <c r="INA199" s="84"/>
      <c r="INB199" s="84"/>
      <c r="INC199" s="84"/>
      <c r="IND199" s="84"/>
      <c r="INE199" s="84"/>
      <c r="INF199" s="84"/>
      <c r="ING199" s="84"/>
      <c r="INH199" s="84"/>
      <c r="INI199" s="84"/>
      <c r="INJ199" s="84"/>
      <c r="INK199" s="84"/>
      <c r="INL199" s="84"/>
      <c r="INM199" s="84"/>
      <c r="INN199" s="84"/>
      <c r="INO199" s="84"/>
      <c r="INP199" s="84"/>
      <c r="INQ199" s="84"/>
      <c r="INR199" s="84"/>
      <c r="INS199" s="84"/>
      <c r="INT199" s="84"/>
      <c r="INU199" s="84"/>
      <c r="INV199" s="84"/>
      <c r="INW199" s="84"/>
      <c r="INX199" s="84"/>
      <c r="INY199" s="84"/>
      <c r="INZ199" s="84"/>
      <c r="IOA199" s="84"/>
      <c r="IOB199" s="84"/>
      <c r="IOC199" s="84"/>
      <c r="IOD199" s="84"/>
      <c r="IOE199" s="84"/>
      <c r="IOF199" s="84"/>
      <c r="IOG199" s="84"/>
      <c r="IOH199" s="84"/>
      <c r="IOI199" s="84"/>
      <c r="IOJ199" s="84"/>
      <c r="IOK199" s="84"/>
      <c r="IOL199" s="84"/>
      <c r="IOM199" s="84"/>
      <c r="ION199" s="84"/>
      <c r="IOO199" s="84"/>
      <c r="IOP199" s="84"/>
      <c r="IOQ199" s="84"/>
      <c r="IOR199" s="84"/>
      <c r="IOS199" s="84"/>
      <c r="IOT199" s="84"/>
      <c r="IOU199" s="84"/>
      <c r="IOV199" s="84"/>
      <c r="IOW199" s="84"/>
      <c r="IOX199" s="84"/>
      <c r="IOY199" s="84"/>
      <c r="IOZ199" s="84"/>
      <c r="IPA199" s="84"/>
      <c r="IPB199" s="84"/>
      <c r="IPC199" s="84"/>
      <c r="IPD199" s="84"/>
      <c r="IPE199" s="84"/>
      <c r="IPF199" s="84"/>
      <c r="IPG199" s="84"/>
      <c r="IPH199" s="84"/>
      <c r="IPI199" s="84"/>
      <c r="IPJ199" s="84"/>
      <c r="IPK199" s="84"/>
      <c r="IPL199" s="84"/>
      <c r="IPM199" s="84"/>
      <c r="IPN199" s="84"/>
      <c r="IPO199" s="84"/>
      <c r="IPP199" s="84"/>
      <c r="IPQ199" s="84"/>
      <c r="IPR199" s="84"/>
      <c r="IPS199" s="84"/>
      <c r="IPT199" s="84"/>
      <c r="IPU199" s="84"/>
      <c r="IPV199" s="84"/>
      <c r="IPW199" s="84"/>
      <c r="IPX199" s="84"/>
      <c r="IPY199" s="84"/>
      <c r="IPZ199" s="84"/>
      <c r="IQA199" s="84"/>
      <c r="IQB199" s="84"/>
      <c r="IQC199" s="84"/>
      <c r="IQD199" s="84"/>
      <c r="IQE199" s="84"/>
      <c r="IQF199" s="84"/>
      <c r="IQG199" s="84"/>
      <c r="IQH199" s="84"/>
      <c r="IQI199" s="84"/>
      <c r="IQJ199" s="84"/>
      <c r="IQK199" s="84"/>
      <c r="IQL199" s="84"/>
      <c r="IQM199" s="84"/>
      <c r="IQN199" s="84"/>
      <c r="IQO199" s="84"/>
      <c r="IQP199" s="84"/>
      <c r="IQQ199" s="84"/>
      <c r="IQR199" s="84"/>
      <c r="IQS199" s="84"/>
      <c r="IQT199" s="84"/>
      <c r="IQU199" s="84"/>
      <c r="IQV199" s="84"/>
      <c r="IQW199" s="84"/>
      <c r="IQX199" s="84"/>
      <c r="IQY199" s="84"/>
      <c r="IQZ199" s="84"/>
      <c r="IRA199" s="84"/>
      <c r="IRB199" s="84"/>
      <c r="IRC199" s="84"/>
      <c r="IRD199" s="84"/>
      <c r="IRE199" s="84"/>
      <c r="IRF199" s="84"/>
      <c r="IRG199" s="84"/>
      <c r="IRH199" s="84"/>
      <c r="IRI199" s="84"/>
      <c r="IRJ199" s="84"/>
      <c r="IRK199" s="84"/>
      <c r="IRL199" s="84"/>
      <c r="IRM199" s="84"/>
      <c r="IRN199" s="84"/>
      <c r="IRO199" s="84"/>
      <c r="IRP199" s="84"/>
      <c r="IRQ199" s="84"/>
      <c r="IRR199" s="84"/>
      <c r="IRS199" s="84"/>
      <c r="IRT199" s="84"/>
      <c r="IRU199" s="84"/>
      <c r="IRV199" s="84"/>
      <c r="IRW199" s="84"/>
      <c r="IRX199" s="84"/>
      <c r="IRY199" s="84"/>
      <c r="IRZ199" s="84"/>
      <c r="ISA199" s="84"/>
      <c r="ISB199" s="84"/>
      <c r="ISC199" s="84"/>
      <c r="ISD199" s="84"/>
      <c r="ISE199" s="84"/>
      <c r="ISF199" s="84"/>
      <c r="ISG199" s="84"/>
      <c r="ISH199" s="84"/>
      <c r="ISI199" s="84"/>
      <c r="ISJ199" s="84"/>
      <c r="ISK199" s="84"/>
      <c r="ISL199" s="84"/>
      <c r="ISM199" s="84"/>
      <c r="ISN199" s="84"/>
      <c r="ISO199" s="84"/>
      <c r="ISP199" s="84"/>
      <c r="ISQ199" s="84"/>
      <c r="ISR199" s="84"/>
      <c r="ISS199" s="84"/>
      <c r="IST199" s="84"/>
      <c r="ISU199" s="84"/>
      <c r="ISV199" s="84"/>
      <c r="ISW199" s="84"/>
      <c r="ISX199" s="84"/>
      <c r="ISY199" s="84"/>
      <c r="ISZ199" s="84"/>
      <c r="ITA199" s="84"/>
      <c r="ITB199" s="84"/>
      <c r="ITC199" s="84"/>
      <c r="ITD199" s="84"/>
      <c r="ITE199" s="84"/>
      <c r="ITF199" s="84"/>
      <c r="ITG199" s="84"/>
      <c r="ITH199" s="84"/>
      <c r="ITI199" s="84"/>
      <c r="ITJ199" s="84"/>
      <c r="ITK199" s="84"/>
      <c r="ITL199" s="84"/>
      <c r="ITM199" s="84"/>
      <c r="ITN199" s="84"/>
      <c r="ITO199" s="84"/>
      <c r="ITP199" s="84"/>
      <c r="ITQ199" s="84"/>
      <c r="ITR199" s="84"/>
      <c r="ITS199" s="84"/>
      <c r="ITT199" s="84"/>
      <c r="ITU199" s="84"/>
      <c r="ITV199" s="84"/>
      <c r="ITW199" s="84"/>
      <c r="ITX199" s="84"/>
      <c r="ITY199" s="84"/>
      <c r="ITZ199" s="84"/>
      <c r="IUA199" s="84"/>
      <c r="IUB199" s="84"/>
      <c r="IUC199" s="84"/>
      <c r="IUD199" s="84"/>
      <c r="IUE199" s="84"/>
      <c r="IUF199" s="84"/>
      <c r="IUG199" s="84"/>
      <c r="IUH199" s="84"/>
      <c r="IUI199" s="84"/>
      <c r="IUJ199" s="84"/>
      <c r="IUK199" s="84"/>
      <c r="IUL199" s="84"/>
      <c r="IUM199" s="84"/>
      <c r="IUN199" s="84"/>
      <c r="IUO199" s="84"/>
      <c r="IUP199" s="84"/>
      <c r="IUQ199" s="84"/>
      <c r="IUR199" s="84"/>
      <c r="IUS199" s="84"/>
      <c r="IUT199" s="84"/>
      <c r="IUU199" s="84"/>
      <c r="IUV199" s="84"/>
      <c r="IUW199" s="84"/>
      <c r="IUX199" s="84"/>
      <c r="IUY199" s="84"/>
      <c r="IUZ199" s="84"/>
      <c r="IVA199" s="84"/>
      <c r="IVB199" s="84"/>
      <c r="IVC199" s="84"/>
      <c r="IVD199" s="84"/>
      <c r="IVE199" s="84"/>
      <c r="IVF199" s="84"/>
      <c r="IVG199" s="84"/>
      <c r="IVH199" s="84"/>
      <c r="IVI199" s="84"/>
      <c r="IVJ199" s="84"/>
      <c r="IVK199" s="84"/>
      <c r="IVL199" s="84"/>
      <c r="IVM199" s="84"/>
      <c r="IVN199" s="84"/>
      <c r="IVO199" s="84"/>
      <c r="IVP199" s="84"/>
      <c r="IVQ199" s="84"/>
      <c r="IVR199" s="84"/>
      <c r="IVS199" s="84"/>
      <c r="IVT199" s="84"/>
      <c r="IVU199" s="84"/>
      <c r="IVV199" s="84"/>
      <c r="IVW199" s="84"/>
      <c r="IVX199" s="84"/>
      <c r="IVY199" s="84"/>
      <c r="IVZ199" s="84"/>
      <c r="IWA199" s="84"/>
      <c r="IWB199" s="84"/>
      <c r="IWC199" s="84"/>
      <c r="IWD199" s="84"/>
      <c r="IWE199" s="84"/>
      <c r="IWF199" s="84"/>
      <c r="IWG199" s="84"/>
      <c r="IWH199" s="84"/>
      <c r="IWI199" s="84"/>
      <c r="IWJ199" s="84"/>
      <c r="IWK199" s="84"/>
      <c r="IWL199" s="84"/>
      <c r="IWM199" s="84"/>
      <c r="IWN199" s="84"/>
      <c r="IWO199" s="84"/>
      <c r="IWP199" s="84"/>
      <c r="IWQ199" s="84"/>
      <c r="IWR199" s="84"/>
      <c r="IWS199" s="84"/>
      <c r="IWT199" s="84"/>
      <c r="IWU199" s="84"/>
      <c r="IWV199" s="84"/>
      <c r="IWW199" s="84"/>
      <c r="IWX199" s="84"/>
      <c r="IWY199" s="84"/>
      <c r="IWZ199" s="84"/>
      <c r="IXA199" s="84"/>
      <c r="IXB199" s="84"/>
      <c r="IXC199" s="84"/>
      <c r="IXD199" s="84"/>
      <c r="IXE199" s="84"/>
      <c r="IXF199" s="84"/>
      <c r="IXG199" s="84"/>
      <c r="IXH199" s="84"/>
      <c r="IXI199" s="84"/>
      <c r="IXJ199" s="84"/>
      <c r="IXK199" s="84"/>
      <c r="IXL199" s="84"/>
      <c r="IXM199" s="84"/>
      <c r="IXN199" s="84"/>
      <c r="IXO199" s="84"/>
      <c r="IXP199" s="84"/>
      <c r="IXQ199" s="84"/>
      <c r="IXR199" s="84"/>
      <c r="IXS199" s="84"/>
      <c r="IXT199" s="84"/>
      <c r="IXU199" s="84"/>
      <c r="IXV199" s="84"/>
      <c r="IXW199" s="84"/>
      <c r="IXX199" s="84"/>
      <c r="IXY199" s="84"/>
      <c r="IXZ199" s="84"/>
      <c r="IYA199" s="84"/>
      <c r="IYB199" s="84"/>
      <c r="IYC199" s="84"/>
      <c r="IYD199" s="84"/>
      <c r="IYE199" s="84"/>
      <c r="IYF199" s="84"/>
      <c r="IYG199" s="84"/>
      <c r="IYH199" s="84"/>
      <c r="IYI199" s="84"/>
      <c r="IYJ199" s="84"/>
      <c r="IYK199" s="84"/>
      <c r="IYL199" s="84"/>
      <c r="IYM199" s="84"/>
      <c r="IYN199" s="84"/>
      <c r="IYO199" s="84"/>
      <c r="IYP199" s="84"/>
      <c r="IYQ199" s="84"/>
      <c r="IYR199" s="84"/>
      <c r="IYS199" s="84"/>
      <c r="IYT199" s="84"/>
      <c r="IYU199" s="84"/>
      <c r="IYV199" s="84"/>
      <c r="IYW199" s="84"/>
      <c r="IYX199" s="84"/>
      <c r="IYY199" s="84"/>
      <c r="IYZ199" s="84"/>
      <c r="IZA199" s="84"/>
      <c r="IZB199" s="84"/>
      <c r="IZC199" s="84"/>
      <c r="IZD199" s="84"/>
      <c r="IZE199" s="84"/>
      <c r="IZF199" s="84"/>
      <c r="IZG199" s="84"/>
      <c r="IZH199" s="84"/>
      <c r="IZI199" s="84"/>
      <c r="IZJ199" s="84"/>
      <c r="IZK199" s="84"/>
      <c r="IZL199" s="84"/>
      <c r="IZM199" s="84"/>
      <c r="IZN199" s="84"/>
      <c r="IZO199" s="84"/>
      <c r="IZP199" s="84"/>
      <c r="IZQ199" s="84"/>
      <c r="IZR199" s="84"/>
      <c r="IZS199" s="84"/>
      <c r="IZT199" s="84"/>
      <c r="IZU199" s="84"/>
      <c r="IZV199" s="84"/>
      <c r="IZW199" s="84"/>
      <c r="IZX199" s="84"/>
      <c r="IZY199" s="84"/>
      <c r="IZZ199" s="84"/>
      <c r="JAA199" s="84"/>
      <c r="JAB199" s="84"/>
      <c r="JAC199" s="84"/>
      <c r="JAD199" s="84"/>
      <c r="JAE199" s="84"/>
      <c r="JAF199" s="84"/>
      <c r="JAG199" s="84"/>
      <c r="JAH199" s="84"/>
      <c r="JAI199" s="84"/>
      <c r="JAJ199" s="84"/>
      <c r="JAK199" s="84"/>
      <c r="JAL199" s="84"/>
      <c r="JAM199" s="84"/>
      <c r="JAN199" s="84"/>
      <c r="JAO199" s="84"/>
      <c r="JAP199" s="84"/>
      <c r="JAQ199" s="84"/>
      <c r="JAR199" s="84"/>
      <c r="JAS199" s="84"/>
      <c r="JAT199" s="84"/>
      <c r="JAU199" s="84"/>
      <c r="JAV199" s="84"/>
      <c r="JAW199" s="84"/>
      <c r="JAX199" s="84"/>
      <c r="JAY199" s="84"/>
      <c r="JAZ199" s="84"/>
      <c r="JBA199" s="84"/>
      <c r="JBB199" s="84"/>
      <c r="JBC199" s="84"/>
      <c r="JBD199" s="84"/>
      <c r="JBE199" s="84"/>
      <c r="JBF199" s="84"/>
      <c r="JBG199" s="84"/>
      <c r="JBH199" s="84"/>
      <c r="JBI199" s="84"/>
      <c r="JBJ199" s="84"/>
      <c r="JBK199" s="84"/>
      <c r="JBL199" s="84"/>
      <c r="JBM199" s="84"/>
      <c r="JBN199" s="84"/>
      <c r="JBO199" s="84"/>
      <c r="JBP199" s="84"/>
      <c r="JBQ199" s="84"/>
      <c r="JBR199" s="84"/>
      <c r="JBS199" s="84"/>
      <c r="JBT199" s="84"/>
      <c r="JBU199" s="84"/>
      <c r="JBV199" s="84"/>
      <c r="JBW199" s="84"/>
      <c r="JBX199" s="84"/>
      <c r="JBY199" s="84"/>
      <c r="JBZ199" s="84"/>
      <c r="JCA199" s="84"/>
      <c r="JCB199" s="84"/>
      <c r="JCC199" s="84"/>
      <c r="JCD199" s="84"/>
      <c r="JCE199" s="84"/>
      <c r="JCF199" s="84"/>
      <c r="JCG199" s="84"/>
      <c r="JCH199" s="84"/>
      <c r="JCI199" s="84"/>
      <c r="JCJ199" s="84"/>
      <c r="JCK199" s="84"/>
      <c r="JCL199" s="84"/>
      <c r="JCM199" s="84"/>
      <c r="JCN199" s="84"/>
      <c r="JCO199" s="84"/>
      <c r="JCP199" s="84"/>
      <c r="JCQ199" s="84"/>
      <c r="JCR199" s="84"/>
      <c r="JCS199" s="84"/>
      <c r="JCT199" s="84"/>
      <c r="JCU199" s="84"/>
      <c r="JCV199" s="84"/>
      <c r="JCW199" s="84"/>
      <c r="JCX199" s="84"/>
      <c r="JCY199" s="84"/>
      <c r="JCZ199" s="84"/>
      <c r="JDA199" s="84"/>
      <c r="JDB199" s="84"/>
      <c r="JDC199" s="84"/>
      <c r="JDD199" s="84"/>
      <c r="JDE199" s="84"/>
      <c r="JDF199" s="84"/>
      <c r="JDG199" s="84"/>
      <c r="JDH199" s="84"/>
      <c r="JDI199" s="84"/>
      <c r="JDJ199" s="84"/>
      <c r="JDK199" s="84"/>
      <c r="JDL199" s="84"/>
      <c r="JDM199" s="84"/>
      <c r="JDN199" s="84"/>
      <c r="JDO199" s="84"/>
      <c r="JDP199" s="84"/>
      <c r="JDQ199" s="84"/>
      <c r="JDR199" s="84"/>
      <c r="JDS199" s="84"/>
      <c r="JDT199" s="84"/>
      <c r="JDU199" s="84"/>
      <c r="JDV199" s="84"/>
      <c r="JDW199" s="84"/>
      <c r="JDX199" s="84"/>
      <c r="JDY199" s="84"/>
      <c r="JDZ199" s="84"/>
      <c r="JEA199" s="84"/>
      <c r="JEB199" s="84"/>
      <c r="JEC199" s="84"/>
      <c r="JED199" s="84"/>
      <c r="JEE199" s="84"/>
      <c r="JEF199" s="84"/>
      <c r="JEG199" s="84"/>
      <c r="JEH199" s="84"/>
      <c r="JEI199" s="84"/>
      <c r="JEJ199" s="84"/>
      <c r="JEK199" s="84"/>
      <c r="JEL199" s="84"/>
      <c r="JEM199" s="84"/>
      <c r="JEN199" s="84"/>
      <c r="JEO199" s="84"/>
      <c r="JEP199" s="84"/>
      <c r="JEQ199" s="84"/>
      <c r="JER199" s="84"/>
      <c r="JES199" s="84"/>
      <c r="JET199" s="84"/>
      <c r="JEU199" s="84"/>
      <c r="JEV199" s="84"/>
      <c r="JEW199" s="84"/>
      <c r="JEX199" s="84"/>
      <c r="JEY199" s="84"/>
      <c r="JEZ199" s="84"/>
      <c r="JFA199" s="84"/>
      <c r="JFB199" s="84"/>
      <c r="JFC199" s="84"/>
      <c r="JFD199" s="84"/>
      <c r="JFE199" s="84"/>
      <c r="JFF199" s="84"/>
      <c r="JFG199" s="84"/>
      <c r="JFH199" s="84"/>
      <c r="JFI199" s="84"/>
      <c r="JFJ199" s="84"/>
      <c r="JFK199" s="84"/>
      <c r="JFL199" s="84"/>
      <c r="JFM199" s="84"/>
      <c r="JFN199" s="84"/>
      <c r="JFO199" s="84"/>
      <c r="JFP199" s="84"/>
      <c r="JFQ199" s="84"/>
      <c r="JFR199" s="84"/>
      <c r="JFS199" s="84"/>
      <c r="JFT199" s="84"/>
      <c r="JFU199" s="84"/>
      <c r="JFV199" s="84"/>
      <c r="JFW199" s="84"/>
      <c r="JFX199" s="84"/>
      <c r="JFY199" s="84"/>
      <c r="JFZ199" s="84"/>
      <c r="JGA199" s="84"/>
      <c r="JGB199" s="84"/>
      <c r="JGC199" s="84"/>
      <c r="JGD199" s="84"/>
      <c r="JGE199" s="84"/>
      <c r="JGF199" s="84"/>
      <c r="JGG199" s="84"/>
      <c r="JGH199" s="84"/>
      <c r="JGI199" s="84"/>
      <c r="JGJ199" s="84"/>
      <c r="JGK199" s="84"/>
      <c r="JGL199" s="84"/>
      <c r="JGM199" s="84"/>
      <c r="JGN199" s="84"/>
      <c r="JGO199" s="84"/>
      <c r="JGP199" s="84"/>
      <c r="JGQ199" s="84"/>
      <c r="JGR199" s="84"/>
      <c r="JGS199" s="84"/>
      <c r="JGT199" s="84"/>
      <c r="JGU199" s="84"/>
      <c r="JGV199" s="84"/>
      <c r="JGW199" s="84"/>
      <c r="JGX199" s="84"/>
      <c r="JGY199" s="84"/>
      <c r="JGZ199" s="84"/>
      <c r="JHA199" s="84"/>
      <c r="JHB199" s="84"/>
      <c r="JHC199" s="84"/>
      <c r="JHD199" s="84"/>
      <c r="JHE199" s="84"/>
      <c r="JHF199" s="84"/>
      <c r="JHG199" s="84"/>
      <c r="JHH199" s="84"/>
      <c r="JHI199" s="84"/>
      <c r="JHJ199" s="84"/>
      <c r="JHK199" s="84"/>
      <c r="JHL199" s="84"/>
      <c r="JHM199" s="84"/>
      <c r="JHN199" s="84"/>
      <c r="JHO199" s="84"/>
      <c r="JHP199" s="84"/>
      <c r="JHQ199" s="84"/>
      <c r="JHR199" s="84"/>
      <c r="JHS199" s="84"/>
      <c r="JHT199" s="84"/>
      <c r="JHU199" s="84"/>
      <c r="JHV199" s="84"/>
      <c r="JHW199" s="84"/>
      <c r="JHX199" s="84"/>
      <c r="JHY199" s="84"/>
      <c r="JHZ199" s="84"/>
      <c r="JIA199" s="84"/>
      <c r="JIB199" s="84"/>
      <c r="JIC199" s="84"/>
      <c r="JID199" s="84"/>
      <c r="JIE199" s="84"/>
      <c r="JIF199" s="84"/>
      <c r="JIG199" s="84"/>
      <c r="JIH199" s="84"/>
      <c r="JII199" s="84"/>
      <c r="JIJ199" s="84"/>
      <c r="JIK199" s="84"/>
      <c r="JIL199" s="84"/>
      <c r="JIM199" s="84"/>
      <c r="JIN199" s="84"/>
      <c r="JIO199" s="84"/>
      <c r="JIP199" s="84"/>
      <c r="JIQ199" s="84"/>
      <c r="JIR199" s="84"/>
      <c r="JIS199" s="84"/>
      <c r="JIT199" s="84"/>
      <c r="JIU199" s="84"/>
      <c r="JIV199" s="84"/>
      <c r="JIW199" s="84"/>
      <c r="JIX199" s="84"/>
      <c r="JIY199" s="84"/>
      <c r="JIZ199" s="84"/>
      <c r="JJA199" s="84"/>
      <c r="JJB199" s="84"/>
      <c r="JJC199" s="84"/>
      <c r="JJD199" s="84"/>
      <c r="JJE199" s="84"/>
      <c r="JJF199" s="84"/>
      <c r="JJG199" s="84"/>
      <c r="JJH199" s="84"/>
      <c r="JJI199" s="84"/>
      <c r="JJJ199" s="84"/>
      <c r="JJK199" s="84"/>
      <c r="JJL199" s="84"/>
      <c r="JJM199" s="84"/>
      <c r="JJN199" s="84"/>
      <c r="JJO199" s="84"/>
      <c r="JJP199" s="84"/>
      <c r="JJQ199" s="84"/>
      <c r="JJR199" s="84"/>
      <c r="JJS199" s="84"/>
      <c r="JJT199" s="84"/>
      <c r="JJU199" s="84"/>
      <c r="JJV199" s="84"/>
      <c r="JJW199" s="84"/>
      <c r="JJX199" s="84"/>
      <c r="JJY199" s="84"/>
      <c r="JJZ199" s="84"/>
      <c r="JKA199" s="84"/>
      <c r="JKB199" s="84"/>
      <c r="JKC199" s="84"/>
      <c r="JKD199" s="84"/>
      <c r="JKE199" s="84"/>
      <c r="JKF199" s="84"/>
      <c r="JKG199" s="84"/>
      <c r="JKH199" s="84"/>
      <c r="JKI199" s="84"/>
      <c r="JKJ199" s="84"/>
      <c r="JKK199" s="84"/>
      <c r="JKL199" s="84"/>
      <c r="JKM199" s="84"/>
      <c r="JKN199" s="84"/>
      <c r="JKO199" s="84"/>
      <c r="JKP199" s="84"/>
      <c r="JKQ199" s="84"/>
      <c r="JKR199" s="84"/>
      <c r="JKS199" s="84"/>
      <c r="JKT199" s="84"/>
      <c r="JKU199" s="84"/>
      <c r="JKV199" s="84"/>
      <c r="JKW199" s="84"/>
      <c r="JKX199" s="84"/>
      <c r="JKY199" s="84"/>
      <c r="JKZ199" s="84"/>
      <c r="JLA199" s="84"/>
      <c r="JLB199" s="84"/>
      <c r="JLC199" s="84"/>
      <c r="JLD199" s="84"/>
      <c r="JLE199" s="84"/>
      <c r="JLF199" s="84"/>
      <c r="JLG199" s="84"/>
      <c r="JLH199" s="84"/>
      <c r="JLI199" s="84"/>
      <c r="JLJ199" s="84"/>
      <c r="JLK199" s="84"/>
      <c r="JLL199" s="84"/>
      <c r="JLM199" s="84"/>
      <c r="JLN199" s="84"/>
      <c r="JLO199" s="84"/>
      <c r="JLP199" s="84"/>
      <c r="JLQ199" s="84"/>
      <c r="JLR199" s="84"/>
      <c r="JLS199" s="84"/>
      <c r="JLT199" s="84"/>
      <c r="JLU199" s="84"/>
      <c r="JLV199" s="84"/>
      <c r="JLW199" s="84"/>
      <c r="JLX199" s="84"/>
      <c r="JLY199" s="84"/>
      <c r="JLZ199" s="84"/>
      <c r="JMA199" s="84"/>
      <c r="JMB199" s="84"/>
      <c r="JMC199" s="84"/>
      <c r="JMD199" s="84"/>
      <c r="JME199" s="84"/>
      <c r="JMF199" s="84"/>
      <c r="JMG199" s="84"/>
      <c r="JMH199" s="84"/>
      <c r="JMI199" s="84"/>
      <c r="JMJ199" s="84"/>
      <c r="JMK199" s="84"/>
      <c r="JML199" s="84"/>
      <c r="JMM199" s="84"/>
      <c r="JMN199" s="84"/>
      <c r="JMO199" s="84"/>
      <c r="JMP199" s="84"/>
      <c r="JMQ199" s="84"/>
      <c r="JMR199" s="84"/>
      <c r="JMS199" s="84"/>
      <c r="JMT199" s="84"/>
      <c r="JMU199" s="84"/>
      <c r="JMV199" s="84"/>
      <c r="JMW199" s="84"/>
      <c r="JMX199" s="84"/>
      <c r="JMY199" s="84"/>
      <c r="JMZ199" s="84"/>
      <c r="JNA199" s="84"/>
      <c r="JNB199" s="84"/>
      <c r="JNC199" s="84"/>
      <c r="JND199" s="84"/>
      <c r="JNE199" s="84"/>
      <c r="JNF199" s="84"/>
      <c r="JNG199" s="84"/>
      <c r="JNH199" s="84"/>
      <c r="JNI199" s="84"/>
      <c r="JNJ199" s="84"/>
      <c r="JNK199" s="84"/>
      <c r="JNL199" s="84"/>
      <c r="JNM199" s="84"/>
      <c r="JNN199" s="84"/>
      <c r="JNO199" s="84"/>
      <c r="JNP199" s="84"/>
      <c r="JNQ199" s="84"/>
      <c r="JNR199" s="84"/>
      <c r="JNS199" s="84"/>
      <c r="JNT199" s="84"/>
      <c r="JNU199" s="84"/>
      <c r="JNV199" s="84"/>
      <c r="JNW199" s="84"/>
      <c r="JNX199" s="84"/>
      <c r="JNY199" s="84"/>
      <c r="JNZ199" s="84"/>
      <c r="JOA199" s="84"/>
      <c r="JOB199" s="84"/>
      <c r="JOC199" s="84"/>
      <c r="JOD199" s="84"/>
      <c r="JOE199" s="84"/>
      <c r="JOF199" s="84"/>
      <c r="JOG199" s="84"/>
      <c r="JOH199" s="84"/>
      <c r="JOI199" s="84"/>
      <c r="JOJ199" s="84"/>
      <c r="JOK199" s="84"/>
      <c r="JOL199" s="84"/>
      <c r="JOM199" s="84"/>
      <c r="JON199" s="84"/>
      <c r="JOO199" s="84"/>
      <c r="JOP199" s="84"/>
      <c r="JOQ199" s="84"/>
      <c r="JOR199" s="84"/>
      <c r="JOS199" s="84"/>
      <c r="JOT199" s="84"/>
      <c r="JOU199" s="84"/>
      <c r="JOV199" s="84"/>
      <c r="JOW199" s="84"/>
      <c r="JOX199" s="84"/>
      <c r="JOY199" s="84"/>
      <c r="JOZ199" s="84"/>
      <c r="JPA199" s="84"/>
      <c r="JPB199" s="84"/>
      <c r="JPC199" s="84"/>
      <c r="JPD199" s="84"/>
      <c r="JPE199" s="84"/>
      <c r="JPF199" s="84"/>
      <c r="JPG199" s="84"/>
      <c r="JPH199" s="84"/>
      <c r="JPI199" s="84"/>
      <c r="JPJ199" s="84"/>
      <c r="JPK199" s="84"/>
      <c r="JPL199" s="84"/>
      <c r="JPM199" s="84"/>
      <c r="JPN199" s="84"/>
      <c r="JPO199" s="84"/>
      <c r="JPP199" s="84"/>
      <c r="JPQ199" s="84"/>
      <c r="JPR199" s="84"/>
      <c r="JPS199" s="84"/>
      <c r="JPT199" s="84"/>
      <c r="JPU199" s="84"/>
      <c r="JPV199" s="84"/>
      <c r="JPW199" s="84"/>
      <c r="JPX199" s="84"/>
      <c r="JPY199" s="84"/>
      <c r="JPZ199" s="84"/>
      <c r="JQA199" s="84"/>
      <c r="JQB199" s="84"/>
      <c r="JQC199" s="84"/>
      <c r="JQD199" s="84"/>
      <c r="JQE199" s="84"/>
      <c r="JQF199" s="84"/>
      <c r="JQG199" s="84"/>
      <c r="JQH199" s="84"/>
      <c r="JQI199" s="84"/>
      <c r="JQJ199" s="84"/>
      <c r="JQK199" s="84"/>
      <c r="JQL199" s="84"/>
      <c r="JQM199" s="84"/>
      <c r="JQN199" s="84"/>
      <c r="JQO199" s="84"/>
      <c r="JQP199" s="84"/>
      <c r="JQQ199" s="84"/>
      <c r="JQR199" s="84"/>
      <c r="JQS199" s="84"/>
      <c r="JQT199" s="84"/>
      <c r="JQU199" s="84"/>
      <c r="JQV199" s="84"/>
      <c r="JQW199" s="84"/>
      <c r="JQX199" s="84"/>
      <c r="JQY199" s="84"/>
      <c r="JQZ199" s="84"/>
      <c r="JRA199" s="84"/>
      <c r="JRB199" s="84"/>
      <c r="JRC199" s="84"/>
      <c r="JRD199" s="84"/>
      <c r="JRE199" s="84"/>
      <c r="JRF199" s="84"/>
      <c r="JRG199" s="84"/>
      <c r="JRH199" s="84"/>
      <c r="JRI199" s="84"/>
      <c r="JRJ199" s="84"/>
      <c r="JRK199" s="84"/>
      <c r="JRL199" s="84"/>
      <c r="JRM199" s="84"/>
      <c r="JRN199" s="84"/>
      <c r="JRO199" s="84"/>
      <c r="JRP199" s="84"/>
      <c r="JRQ199" s="84"/>
      <c r="JRR199" s="84"/>
      <c r="JRS199" s="84"/>
      <c r="JRT199" s="84"/>
      <c r="JRU199" s="84"/>
      <c r="JRV199" s="84"/>
      <c r="JRW199" s="84"/>
      <c r="JRX199" s="84"/>
      <c r="JRY199" s="84"/>
      <c r="JRZ199" s="84"/>
      <c r="JSA199" s="84"/>
      <c r="JSB199" s="84"/>
      <c r="JSC199" s="84"/>
      <c r="JSD199" s="84"/>
      <c r="JSE199" s="84"/>
      <c r="JSF199" s="84"/>
      <c r="JSG199" s="84"/>
      <c r="JSH199" s="84"/>
      <c r="JSI199" s="84"/>
      <c r="JSJ199" s="84"/>
      <c r="JSK199" s="84"/>
      <c r="JSL199" s="84"/>
      <c r="JSM199" s="84"/>
      <c r="JSN199" s="84"/>
      <c r="JSO199" s="84"/>
      <c r="JSP199" s="84"/>
      <c r="JSQ199" s="84"/>
      <c r="JSR199" s="84"/>
      <c r="JSS199" s="84"/>
      <c r="JST199" s="84"/>
      <c r="JSU199" s="84"/>
      <c r="JSV199" s="84"/>
      <c r="JSW199" s="84"/>
      <c r="JSX199" s="84"/>
      <c r="JSY199" s="84"/>
      <c r="JSZ199" s="84"/>
      <c r="JTA199" s="84"/>
      <c r="JTB199" s="84"/>
      <c r="JTC199" s="84"/>
      <c r="JTD199" s="84"/>
      <c r="JTE199" s="84"/>
      <c r="JTF199" s="84"/>
      <c r="JTG199" s="84"/>
      <c r="JTH199" s="84"/>
      <c r="JTI199" s="84"/>
      <c r="JTJ199" s="84"/>
      <c r="JTK199" s="84"/>
      <c r="JTL199" s="84"/>
      <c r="JTM199" s="84"/>
      <c r="JTN199" s="84"/>
      <c r="JTO199" s="84"/>
      <c r="JTP199" s="84"/>
      <c r="JTQ199" s="84"/>
      <c r="JTR199" s="84"/>
      <c r="JTS199" s="84"/>
      <c r="JTT199" s="84"/>
      <c r="JTU199" s="84"/>
      <c r="JTV199" s="84"/>
      <c r="JTW199" s="84"/>
      <c r="JTX199" s="84"/>
      <c r="JTY199" s="84"/>
      <c r="JTZ199" s="84"/>
      <c r="JUA199" s="84"/>
      <c r="JUB199" s="84"/>
      <c r="JUC199" s="84"/>
      <c r="JUD199" s="84"/>
      <c r="JUE199" s="84"/>
      <c r="JUF199" s="84"/>
      <c r="JUG199" s="84"/>
      <c r="JUH199" s="84"/>
      <c r="JUI199" s="84"/>
      <c r="JUJ199" s="84"/>
      <c r="JUK199" s="84"/>
      <c r="JUL199" s="84"/>
      <c r="JUM199" s="84"/>
      <c r="JUN199" s="84"/>
      <c r="JUO199" s="84"/>
      <c r="JUP199" s="84"/>
      <c r="JUQ199" s="84"/>
      <c r="JUR199" s="84"/>
      <c r="JUS199" s="84"/>
      <c r="JUT199" s="84"/>
      <c r="JUU199" s="84"/>
      <c r="JUV199" s="84"/>
      <c r="JUW199" s="84"/>
      <c r="JUX199" s="84"/>
      <c r="JUY199" s="84"/>
      <c r="JUZ199" s="84"/>
      <c r="JVA199" s="84"/>
      <c r="JVB199" s="84"/>
      <c r="JVC199" s="84"/>
      <c r="JVD199" s="84"/>
      <c r="JVE199" s="84"/>
      <c r="JVF199" s="84"/>
      <c r="JVG199" s="84"/>
      <c r="JVH199" s="84"/>
      <c r="JVI199" s="84"/>
      <c r="JVJ199" s="84"/>
      <c r="JVK199" s="84"/>
      <c r="JVL199" s="84"/>
      <c r="JVM199" s="84"/>
      <c r="JVN199" s="84"/>
      <c r="JVO199" s="84"/>
      <c r="JVP199" s="84"/>
      <c r="JVQ199" s="84"/>
      <c r="JVR199" s="84"/>
      <c r="JVS199" s="84"/>
      <c r="JVT199" s="84"/>
      <c r="JVU199" s="84"/>
      <c r="JVV199" s="84"/>
      <c r="JVW199" s="84"/>
      <c r="JVX199" s="84"/>
      <c r="JVY199" s="84"/>
      <c r="JVZ199" s="84"/>
      <c r="JWA199" s="84"/>
      <c r="JWB199" s="84"/>
      <c r="JWC199" s="84"/>
      <c r="JWD199" s="84"/>
      <c r="JWE199" s="84"/>
      <c r="JWF199" s="84"/>
      <c r="JWG199" s="84"/>
      <c r="JWH199" s="84"/>
      <c r="JWI199" s="84"/>
      <c r="JWJ199" s="84"/>
      <c r="JWK199" s="84"/>
      <c r="JWL199" s="84"/>
      <c r="JWM199" s="84"/>
      <c r="JWN199" s="84"/>
      <c r="JWO199" s="84"/>
      <c r="JWP199" s="84"/>
      <c r="JWQ199" s="84"/>
      <c r="JWR199" s="84"/>
      <c r="JWS199" s="84"/>
      <c r="JWT199" s="84"/>
      <c r="JWU199" s="84"/>
      <c r="JWV199" s="84"/>
      <c r="JWW199" s="84"/>
      <c r="JWX199" s="84"/>
      <c r="JWY199" s="84"/>
      <c r="JWZ199" s="84"/>
      <c r="JXA199" s="84"/>
      <c r="JXB199" s="84"/>
      <c r="JXC199" s="84"/>
      <c r="JXD199" s="84"/>
      <c r="JXE199" s="84"/>
      <c r="JXF199" s="84"/>
      <c r="JXG199" s="84"/>
      <c r="JXH199" s="84"/>
      <c r="JXI199" s="84"/>
      <c r="JXJ199" s="84"/>
      <c r="JXK199" s="84"/>
      <c r="JXL199" s="84"/>
      <c r="JXM199" s="84"/>
      <c r="JXN199" s="84"/>
      <c r="JXO199" s="84"/>
      <c r="JXP199" s="84"/>
      <c r="JXQ199" s="84"/>
      <c r="JXR199" s="84"/>
      <c r="JXS199" s="84"/>
      <c r="JXT199" s="84"/>
      <c r="JXU199" s="84"/>
      <c r="JXV199" s="84"/>
      <c r="JXW199" s="84"/>
      <c r="JXX199" s="84"/>
      <c r="JXY199" s="84"/>
      <c r="JXZ199" s="84"/>
      <c r="JYA199" s="84"/>
      <c r="JYB199" s="84"/>
      <c r="JYC199" s="84"/>
      <c r="JYD199" s="84"/>
      <c r="JYE199" s="84"/>
      <c r="JYF199" s="84"/>
      <c r="JYG199" s="84"/>
      <c r="JYH199" s="84"/>
      <c r="JYI199" s="84"/>
      <c r="JYJ199" s="84"/>
      <c r="JYK199" s="84"/>
      <c r="JYL199" s="84"/>
      <c r="JYM199" s="84"/>
      <c r="JYN199" s="84"/>
      <c r="JYO199" s="84"/>
      <c r="JYP199" s="84"/>
      <c r="JYQ199" s="84"/>
      <c r="JYR199" s="84"/>
      <c r="JYS199" s="84"/>
      <c r="JYT199" s="84"/>
      <c r="JYU199" s="84"/>
      <c r="JYV199" s="84"/>
      <c r="JYW199" s="84"/>
      <c r="JYX199" s="84"/>
      <c r="JYY199" s="84"/>
      <c r="JYZ199" s="84"/>
      <c r="JZA199" s="84"/>
      <c r="JZB199" s="84"/>
      <c r="JZC199" s="84"/>
      <c r="JZD199" s="84"/>
      <c r="JZE199" s="84"/>
      <c r="JZF199" s="84"/>
      <c r="JZG199" s="84"/>
      <c r="JZH199" s="84"/>
      <c r="JZI199" s="84"/>
      <c r="JZJ199" s="84"/>
      <c r="JZK199" s="84"/>
      <c r="JZL199" s="84"/>
      <c r="JZM199" s="84"/>
      <c r="JZN199" s="84"/>
      <c r="JZO199" s="84"/>
      <c r="JZP199" s="84"/>
      <c r="JZQ199" s="84"/>
      <c r="JZR199" s="84"/>
      <c r="JZS199" s="84"/>
      <c r="JZT199" s="84"/>
      <c r="JZU199" s="84"/>
      <c r="JZV199" s="84"/>
      <c r="JZW199" s="84"/>
      <c r="JZX199" s="84"/>
      <c r="JZY199" s="84"/>
      <c r="JZZ199" s="84"/>
      <c r="KAA199" s="84"/>
      <c r="KAB199" s="84"/>
      <c r="KAC199" s="84"/>
      <c r="KAD199" s="84"/>
      <c r="KAE199" s="84"/>
      <c r="KAF199" s="84"/>
      <c r="KAG199" s="84"/>
      <c r="KAH199" s="84"/>
      <c r="KAI199" s="84"/>
      <c r="KAJ199" s="84"/>
      <c r="KAK199" s="84"/>
      <c r="KAL199" s="84"/>
      <c r="KAM199" s="84"/>
      <c r="KAN199" s="84"/>
      <c r="KAO199" s="84"/>
      <c r="KAP199" s="84"/>
      <c r="KAQ199" s="84"/>
      <c r="KAR199" s="84"/>
      <c r="KAS199" s="84"/>
      <c r="KAT199" s="84"/>
      <c r="KAU199" s="84"/>
      <c r="KAV199" s="84"/>
      <c r="KAW199" s="84"/>
      <c r="KAX199" s="84"/>
      <c r="KAY199" s="84"/>
      <c r="KAZ199" s="84"/>
      <c r="KBA199" s="84"/>
      <c r="KBB199" s="84"/>
      <c r="KBC199" s="84"/>
      <c r="KBD199" s="84"/>
      <c r="KBE199" s="84"/>
      <c r="KBF199" s="84"/>
      <c r="KBG199" s="84"/>
      <c r="KBH199" s="84"/>
      <c r="KBI199" s="84"/>
      <c r="KBJ199" s="84"/>
      <c r="KBK199" s="84"/>
      <c r="KBL199" s="84"/>
      <c r="KBM199" s="84"/>
      <c r="KBN199" s="84"/>
      <c r="KBO199" s="84"/>
      <c r="KBP199" s="84"/>
      <c r="KBQ199" s="84"/>
      <c r="KBR199" s="84"/>
      <c r="KBS199" s="84"/>
      <c r="KBT199" s="84"/>
      <c r="KBU199" s="84"/>
      <c r="KBV199" s="84"/>
      <c r="KBW199" s="84"/>
      <c r="KBX199" s="84"/>
      <c r="KBY199" s="84"/>
      <c r="KBZ199" s="84"/>
      <c r="KCA199" s="84"/>
      <c r="KCB199" s="84"/>
      <c r="KCC199" s="84"/>
      <c r="KCD199" s="84"/>
      <c r="KCE199" s="84"/>
      <c r="KCF199" s="84"/>
      <c r="KCG199" s="84"/>
      <c r="KCH199" s="84"/>
      <c r="KCI199" s="84"/>
      <c r="KCJ199" s="84"/>
      <c r="KCK199" s="84"/>
      <c r="KCL199" s="84"/>
      <c r="KCM199" s="84"/>
      <c r="KCN199" s="84"/>
      <c r="KCO199" s="84"/>
      <c r="KCP199" s="84"/>
      <c r="KCQ199" s="84"/>
      <c r="KCR199" s="84"/>
      <c r="KCS199" s="84"/>
      <c r="KCT199" s="84"/>
      <c r="KCU199" s="84"/>
      <c r="KCV199" s="84"/>
      <c r="KCW199" s="84"/>
      <c r="KCX199" s="84"/>
      <c r="KCY199" s="84"/>
      <c r="KCZ199" s="84"/>
      <c r="KDA199" s="84"/>
      <c r="KDB199" s="84"/>
      <c r="KDC199" s="84"/>
      <c r="KDD199" s="84"/>
      <c r="KDE199" s="84"/>
      <c r="KDF199" s="84"/>
      <c r="KDG199" s="84"/>
      <c r="KDH199" s="84"/>
      <c r="KDI199" s="84"/>
      <c r="KDJ199" s="84"/>
      <c r="KDK199" s="84"/>
      <c r="KDL199" s="84"/>
      <c r="KDM199" s="84"/>
      <c r="KDN199" s="84"/>
      <c r="KDO199" s="84"/>
      <c r="KDP199" s="84"/>
      <c r="KDQ199" s="84"/>
      <c r="KDR199" s="84"/>
      <c r="KDS199" s="84"/>
      <c r="KDT199" s="84"/>
      <c r="KDU199" s="84"/>
      <c r="KDV199" s="84"/>
      <c r="KDW199" s="84"/>
      <c r="KDX199" s="84"/>
      <c r="KDY199" s="84"/>
      <c r="KDZ199" s="84"/>
      <c r="KEA199" s="84"/>
      <c r="KEB199" s="84"/>
      <c r="KEC199" s="84"/>
      <c r="KED199" s="84"/>
      <c r="KEE199" s="84"/>
      <c r="KEF199" s="84"/>
      <c r="KEG199" s="84"/>
      <c r="KEH199" s="84"/>
      <c r="KEI199" s="84"/>
      <c r="KEJ199" s="84"/>
      <c r="KEK199" s="84"/>
      <c r="KEL199" s="84"/>
      <c r="KEM199" s="84"/>
      <c r="KEN199" s="84"/>
      <c r="KEO199" s="84"/>
      <c r="KEP199" s="84"/>
      <c r="KEQ199" s="84"/>
      <c r="KER199" s="84"/>
      <c r="KES199" s="84"/>
      <c r="KET199" s="84"/>
      <c r="KEU199" s="84"/>
      <c r="KEV199" s="84"/>
      <c r="KEW199" s="84"/>
      <c r="KEX199" s="84"/>
      <c r="KEY199" s="84"/>
      <c r="KEZ199" s="84"/>
      <c r="KFA199" s="84"/>
      <c r="KFB199" s="84"/>
      <c r="KFC199" s="84"/>
      <c r="KFD199" s="84"/>
      <c r="KFE199" s="84"/>
      <c r="KFF199" s="84"/>
      <c r="KFG199" s="84"/>
      <c r="KFH199" s="84"/>
      <c r="KFI199" s="84"/>
      <c r="KFJ199" s="84"/>
      <c r="KFK199" s="84"/>
      <c r="KFL199" s="84"/>
      <c r="KFM199" s="84"/>
      <c r="KFN199" s="84"/>
      <c r="KFO199" s="84"/>
      <c r="KFP199" s="84"/>
      <c r="KFQ199" s="84"/>
      <c r="KFR199" s="84"/>
      <c r="KFS199" s="84"/>
      <c r="KFT199" s="84"/>
      <c r="KFU199" s="84"/>
      <c r="KFV199" s="84"/>
      <c r="KFW199" s="84"/>
      <c r="KFX199" s="84"/>
      <c r="KFY199" s="84"/>
      <c r="KFZ199" s="84"/>
      <c r="KGA199" s="84"/>
      <c r="KGB199" s="84"/>
      <c r="KGC199" s="84"/>
      <c r="KGD199" s="84"/>
      <c r="KGE199" s="84"/>
      <c r="KGF199" s="84"/>
      <c r="KGG199" s="84"/>
      <c r="KGH199" s="84"/>
      <c r="KGI199" s="84"/>
      <c r="KGJ199" s="84"/>
      <c r="KGK199" s="84"/>
      <c r="KGL199" s="84"/>
      <c r="KGM199" s="84"/>
      <c r="KGN199" s="84"/>
      <c r="KGO199" s="84"/>
      <c r="KGP199" s="84"/>
      <c r="KGQ199" s="84"/>
      <c r="KGR199" s="84"/>
      <c r="KGS199" s="84"/>
      <c r="KGT199" s="84"/>
      <c r="KGU199" s="84"/>
      <c r="KGV199" s="84"/>
      <c r="KGW199" s="84"/>
      <c r="KGX199" s="84"/>
      <c r="KGY199" s="84"/>
      <c r="KGZ199" s="84"/>
      <c r="KHA199" s="84"/>
      <c r="KHB199" s="84"/>
      <c r="KHC199" s="84"/>
      <c r="KHD199" s="84"/>
      <c r="KHE199" s="84"/>
      <c r="KHF199" s="84"/>
      <c r="KHG199" s="84"/>
      <c r="KHH199" s="84"/>
      <c r="KHI199" s="84"/>
      <c r="KHJ199" s="84"/>
      <c r="KHK199" s="84"/>
      <c r="KHL199" s="84"/>
      <c r="KHM199" s="84"/>
      <c r="KHN199" s="84"/>
      <c r="KHO199" s="84"/>
      <c r="KHP199" s="84"/>
      <c r="KHQ199" s="84"/>
      <c r="KHR199" s="84"/>
      <c r="KHS199" s="84"/>
      <c r="KHT199" s="84"/>
      <c r="KHU199" s="84"/>
      <c r="KHV199" s="84"/>
      <c r="KHW199" s="84"/>
      <c r="KHX199" s="84"/>
      <c r="KHY199" s="84"/>
      <c r="KHZ199" s="84"/>
      <c r="KIA199" s="84"/>
      <c r="KIB199" s="84"/>
      <c r="KIC199" s="84"/>
      <c r="KID199" s="84"/>
      <c r="KIE199" s="84"/>
      <c r="KIF199" s="84"/>
      <c r="KIG199" s="84"/>
      <c r="KIH199" s="84"/>
      <c r="KII199" s="84"/>
      <c r="KIJ199" s="84"/>
      <c r="KIK199" s="84"/>
      <c r="KIL199" s="84"/>
      <c r="KIM199" s="84"/>
      <c r="KIN199" s="84"/>
      <c r="KIO199" s="84"/>
      <c r="KIP199" s="84"/>
      <c r="KIQ199" s="84"/>
      <c r="KIR199" s="84"/>
      <c r="KIS199" s="84"/>
      <c r="KIT199" s="84"/>
      <c r="KIU199" s="84"/>
      <c r="KIV199" s="84"/>
      <c r="KIW199" s="84"/>
      <c r="KIX199" s="84"/>
      <c r="KIY199" s="84"/>
      <c r="KIZ199" s="84"/>
      <c r="KJA199" s="84"/>
      <c r="KJB199" s="84"/>
      <c r="KJC199" s="84"/>
      <c r="KJD199" s="84"/>
      <c r="KJE199" s="84"/>
      <c r="KJF199" s="84"/>
      <c r="KJG199" s="84"/>
      <c r="KJH199" s="84"/>
      <c r="KJI199" s="84"/>
      <c r="KJJ199" s="84"/>
      <c r="KJK199" s="84"/>
      <c r="KJL199" s="84"/>
      <c r="KJM199" s="84"/>
      <c r="KJN199" s="84"/>
      <c r="KJO199" s="84"/>
      <c r="KJP199" s="84"/>
      <c r="KJQ199" s="84"/>
      <c r="KJR199" s="84"/>
      <c r="KJS199" s="84"/>
      <c r="KJT199" s="84"/>
      <c r="KJU199" s="84"/>
      <c r="KJV199" s="84"/>
      <c r="KJW199" s="84"/>
      <c r="KJX199" s="84"/>
      <c r="KJY199" s="84"/>
      <c r="KJZ199" s="84"/>
      <c r="KKA199" s="84"/>
      <c r="KKB199" s="84"/>
      <c r="KKC199" s="84"/>
      <c r="KKD199" s="84"/>
      <c r="KKE199" s="84"/>
      <c r="KKF199" s="84"/>
      <c r="KKG199" s="84"/>
      <c r="KKH199" s="84"/>
      <c r="KKI199" s="84"/>
      <c r="KKJ199" s="84"/>
      <c r="KKK199" s="84"/>
      <c r="KKL199" s="84"/>
      <c r="KKM199" s="84"/>
      <c r="KKN199" s="84"/>
      <c r="KKO199" s="84"/>
      <c r="KKP199" s="84"/>
      <c r="KKQ199" s="84"/>
      <c r="KKR199" s="84"/>
      <c r="KKS199" s="84"/>
      <c r="KKT199" s="84"/>
      <c r="KKU199" s="84"/>
      <c r="KKV199" s="84"/>
      <c r="KKW199" s="84"/>
      <c r="KKX199" s="84"/>
      <c r="KKY199" s="84"/>
      <c r="KKZ199" s="84"/>
      <c r="KLA199" s="84"/>
      <c r="KLB199" s="84"/>
      <c r="KLC199" s="84"/>
      <c r="KLD199" s="84"/>
      <c r="KLE199" s="84"/>
      <c r="KLF199" s="84"/>
      <c r="KLG199" s="84"/>
      <c r="KLH199" s="84"/>
      <c r="KLI199" s="84"/>
      <c r="KLJ199" s="84"/>
      <c r="KLK199" s="84"/>
      <c r="KLL199" s="84"/>
      <c r="KLM199" s="84"/>
      <c r="KLN199" s="84"/>
      <c r="KLO199" s="84"/>
      <c r="KLP199" s="84"/>
      <c r="KLQ199" s="84"/>
      <c r="KLR199" s="84"/>
      <c r="KLS199" s="84"/>
      <c r="KLT199" s="84"/>
      <c r="KLU199" s="84"/>
      <c r="KLV199" s="84"/>
      <c r="KLW199" s="84"/>
      <c r="KLX199" s="84"/>
      <c r="KLY199" s="84"/>
      <c r="KLZ199" s="84"/>
      <c r="KMA199" s="84"/>
      <c r="KMB199" s="84"/>
      <c r="KMC199" s="84"/>
      <c r="KMD199" s="84"/>
      <c r="KME199" s="84"/>
      <c r="KMF199" s="84"/>
      <c r="KMG199" s="84"/>
      <c r="KMH199" s="84"/>
      <c r="KMI199" s="84"/>
      <c r="KMJ199" s="84"/>
      <c r="KMK199" s="84"/>
      <c r="KML199" s="84"/>
      <c r="KMM199" s="84"/>
      <c r="KMN199" s="84"/>
      <c r="KMO199" s="84"/>
      <c r="KMP199" s="84"/>
      <c r="KMQ199" s="84"/>
      <c r="KMR199" s="84"/>
      <c r="KMS199" s="84"/>
      <c r="KMT199" s="84"/>
      <c r="KMU199" s="84"/>
      <c r="KMV199" s="84"/>
      <c r="KMW199" s="84"/>
      <c r="KMX199" s="84"/>
      <c r="KMY199" s="84"/>
      <c r="KMZ199" s="84"/>
      <c r="KNA199" s="84"/>
      <c r="KNB199" s="84"/>
      <c r="KNC199" s="84"/>
      <c r="KND199" s="84"/>
      <c r="KNE199" s="84"/>
      <c r="KNF199" s="84"/>
      <c r="KNG199" s="84"/>
      <c r="KNH199" s="84"/>
      <c r="KNI199" s="84"/>
      <c r="KNJ199" s="84"/>
      <c r="KNK199" s="84"/>
      <c r="KNL199" s="84"/>
      <c r="KNM199" s="84"/>
      <c r="KNN199" s="84"/>
      <c r="KNO199" s="84"/>
      <c r="KNP199" s="84"/>
      <c r="KNQ199" s="84"/>
      <c r="KNR199" s="84"/>
      <c r="KNS199" s="84"/>
      <c r="KNT199" s="84"/>
      <c r="KNU199" s="84"/>
      <c r="KNV199" s="84"/>
      <c r="KNW199" s="84"/>
      <c r="KNX199" s="84"/>
      <c r="KNY199" s="84"/>
      <c r="KNZ199" s="84"/>
      <c r="KOA199" s="84"/>
      <c r="KOB199" s="84"/>
      <c r="KOC199" s="84"/>
      <c r="KOD199" s="84"/>
      <c r="KOE199" s="84"/>
      <c r="KOF199" s="84"/>
      <c r="KOG199" s="84"/>
      <c r="KOH199" s="84"/>
      <c r="KOI199" s="84"/>
      <c r="KOJ199" s="84"/>
      <c r="KOK199" s="84"/>
      <c r="KOL199" s="84"/>
      <c r="KOM199" s="84"/>
      <c r="KON199" s="84"/>
      <c r="KOO199" s="84"/>
      <c r="KOP199" s="84"/>
      <c r="KOQ199" s="84"/>
      <c r="KOR199" s="84"/>
      <c r="KOS199" s="84"/>
      <c r="KOT199" s="84"/>
      <c r="KOU199" s="84"/>
      <c r="KOV199" s="84"/>
      <c r="KOW199" s="84"/>
      <c r="KOX199" s="84"/>
      <c r="KOY199" s="84"/>
      <c r="KOZ199" s="84"/>
      <c r="KPA199" s="84"/>
      <c r="KPB199" s="84"/>
      <c r="KPC199" s="84"/>
      <c r="KPD199" s="84"/>
      <c r="KPE199" s="84"/>
      <c r="KPF199" s="84"/>
      <c r="KPG199" s="84"/>
      <c r="KPH199" s="84"/>
      <c r="KPI199" s="84"/>
      <c r="KPJ199" s="84"/>
      <c r="KPK199" s="84"/>
      <c r="KPL199" s="84"/>
      <c r="KPM199" s="84"/>
      <c r="KPN199" s="84"/>
      <c r="KPO199" s="84"/>
      <c r="KPP199" s="84"/>
      <c r="KPQ199" s="84"/>
      <c r="KPR199" s="84"/>
      <c r="KPS199" s="84"/>
      <c r="KPT199" s="84"/>
      <c r="KPU199" s="84"/>
      <c r="KPV199" s="84"/>
      <c r="KPW199" s="84"/>
      <c r="KPX199" s="84"/>
      <c r="KPY199" s="84"/>
      <c r="KPZ199" s="84"/>
      <c r="KQA199" s="84"/>
      <c r="KQB199" s="84"/>
      <c r="KQC199" s="84"/>
      <c r="KQD199" s="84"/>
      <c r="KQE199" s="84"/>
      <c r="KQF199" s="84"/>
      <c r="KQG199" s="84"/>
      <c r="KQH199" s="84"/>
      <c r="KQI199" s="84"/>
      <c r="KQJ199" s="84"/>
      <c r="KQK199" s="84"/>
      <c r="KQL199" s="84"/>
      <c r="KQM199" s="84"/>
      <c r="KQN199" s="84"/>
      <c r="KQO199" s="84"/>
      <c r="KQP199" s="84"/>
      <c r="KQQ199" s="84"/>
      <c r="KQR199" s="84"/>
      <c r="KQS199" s="84"/>
      <c r="KQT199" s="84"/>
      <c r="KQU199" s="84"/>
      <c r="KQV199" s="84"/>
      <c r="KQW199" s="84"/>
      <c r="KQX199" s="84"/>
      <c r="KQY199" s="84"/>
      <c r="KQZ199" s="84"/>
      <c r="KRA199" s="84"/>
      <c r="KRB199" s="84"/>
      <c r="KRC199" s="84"/>
      <c r="KRD199" s="84"/>
      <c r="KRE199" s="84"/>
      <c r="KRF199" s="84"/>
      <c r="KRG199" s="84"/>
      <c r="KRH199" s="84"/>
      <c r="KRI199" s="84"/>
      <c r="KRJ199" s="84"/>
      <c r="KRK199" s="84"/>
      <c r="KRL199" s="84"/>
      <c r="KRM199" s="84"/>
      <c r="KRN199" s="84"/>
      <c r="KRO199" s="84"/>
      <c r="KRP199" s="84"/>
      <c r="KRQ199" s="84"/>
      <c r="KRR199" s="84"/>
      <c r="KRS199" s="84"/>
      <c r="KRT199" s="84"/>
      <c r="KRU199" s="84"/>
      <c r="KRV199" s="84"/>
      <c r="KRW199" s="84"/>
      <c r="KRX199" s="84"/>
      <c r="KRY199" s="84"/>
      <c r="KRZ199" s="84"/>
      <c r="KSA199" s="84"/>
      <c r="KSB199" s="84"/>
      <c r="KSC199" s="84"/>
      <c r="KSD199" s="84"/>
      <c r="KSE199" s="84"/>
      <c r="KSF199" s="84"/>
      <c r="KSG199" s="84"/>
      <c r="KSH199" s="84"/>
      <c r="KSI199" s="84"/>
      <c r="KSJ199" s="84"/>
      <c r="KSK199" s="84"/>
      <c r="KSL199" s="84"/>
      <c r="KSM199" s="84"/>
      <c r="KSN199" s="84"/>
      <c r="KSO199" s="84"/>
      <c r="KSP199" s="84"/>
      <c r="KSQ199" s="84"/>
      <c r="KSR199" s="84"/>
      <c r="KSS199" s="84"/>
      <c r="KST199" s="84"/>
      <c r="KSU199" s="84"/>
      <c r="KSV199" s="84"/>
      <c r="KSW199" s="84"/>
      <c r="KSX199" s="84"/>
      <c r="KSY199" s="84"/>
      <c r="KSZ199" s="84"/>
      <c r="KTA199" s="84"/>
      <c r="KTB199" s="84"/>
      <c r="KTC199" s="84"/>
      <c r="KTD199" s="84"/>
      <c r="KTE199" s="84"/>
      <c r="KTF199" s="84"/>
      <c r="KTG199" s="84"/>
      <c r="KTH199" s="84"/>
      <c r="KTI199" s="84"/>
      <c r="KTJ199" s="84"/>
      <c r="KTK199" s="84"/>
      <c r="KTL199" s="84"/>
      <c r="KTM199" s="84"/>
      <c r="KTN199" s="84"/>
      <c r="KTO199" s="84"/>
      <c r="KTP199" s="84"/>
      <c r="KTQ199" s="84"/>
      <c r="KTR199" s="84"/>
      <c r="KTS199" s="84"/>
      <c r="KTT199" s="84"/>
      <c r="KTU199" s="84"/>
      <c r="KTV199" s="84"/>
      <c r="KTW199" s="84"/>
      <c r="KTX199" s="84"/>
      <c r="KTY199" s="84"/>
      <c r="KTZ199" s="84"/>
      <c r="KUA199" s="84"/>
      <c r="KUB199" s="84"/>
      <c r="KUC199" s="84"/>
      <c r="KUD199" s="84"/>
      <c r="KUE199" s="84"/>
      <c r="KUF199" s="84"/>
      <c r="KUG199" s="84"/>
      <c r="KUH199" s="84"/>
      <c r="KUI199" s="84"/>
      <c r="KUJ199" s="84"/>
      <c r="KUK199" s="84"/>
      <c r="KUL199" s="84"/>
      <c r="KUM199" s="84"/>
      <c r="KUN199" s="84"/>
      <c r="KUO199" s="84"/>
      <c r="KUP199" s="84"/>
      <c r="KUQ199" s="84"/>
      <c r="KUR199" s="84"/>
      <c r="KUS199" s="84"/>
      <c r="KUT199" s="84"/>
      <c r="KUU199" s="84"/>
      <c r="KUV199" s="84"/>
      <c r="KUW199" s="84"/>
      <c r="KUX199" s="84"/>
      <c r="KUY199" s="84"/>
      <c r="KUZ199" s="84"/>
      <c r="KVA199" s="84"/>
      <c r="KVB199" s="84"/>
      <c r="KVC199" s="84"/>
      <c r="KVD199" s="84"/>
      <c r="KVE199" s="84"/>
      <c r="KVF199" s="84"/>
      <c r="KVG199" s="84"/>
      <c r="KVH199" s="84"/>
      <c r="KVI199" s="84"/>
      <c r="KVJ199" s="84"/>
      <c r="KVK199" s="84"/>
      <c r="KVL199" s="84"/>
      <c r="KVM199" s="84"/>
      <c r="KVN199" s="84"/>
      <c r="KVO199" s="84"/>
      <c r="KVP199" s="84"/>
      <c r="KVQ199" s="84"/>
      <c r="KVR199" s="84"/>
      <c r="KVS199" s="84"/>
      <c r="KVT199" s="84"/>
      <c r="KVU199" s="84"/>
      <c r="KVV199" s="84"/>
      <c r="KVW199" s="84"/>
      <c r="KVX199" s="84"/>
      <c r="KVY199" s="84"/>
      <c r="KVZ199" s="84"/>
      <c r="KWA199" s="84"/>
      <c r="KWB199" s="84"/>
      <c r="KWC199" s="84"/>
      <c r="KWD199" s="84"/>
      <c r="KWE199" s="84"/>
      <c r="KWF199" s="84"/>
      <c r="KWG199" s="84"/>
      <c r="KWH199" s="84"/>
      <c r="KWI199" s="84"/>
      <c r="KWJ199" s="84"/>
      <c r="KWK199" s="84"/>
      <c r="KWL199" s="84"/>
      <c r="KWM199" s="84"/>
      <c r="KWN199" s="84"/>
      <c r="KWO199" s="84"/>
      <c r="KWP199" s="84"/>
      <c r="KWQ199" s="84"/>
      <c r="KWR199" s="84"/>
      <c r="KWS199" s="84"/>
      <c r="KWT199" s="84"/>
      <c r="KWU199" s="84"/>
      <c r="KWV199" s="84"/>
      <c r="KWW199" s="84"/>
      <c r="KWX199" s="84"/>
      <c r="KWY199" s="84"/>
      <c r="KWZ199" s="84"/>
      <c r="KXA199" s="84"/>
      <c r="KXB199" s="84"/>
      <c r="KXC199" s="84"/>
      <c r="KXD199" s="84"/>
      <c r="KXE199" s="84"/>
      <c r="KXF199" s="84"/>
      <c r="KXG199" s="84"/>
      <c r="KXH199" s="84"/>
      <c r="KXI199" s="84"/>
      <c r="KXJ199" s="84"/>
      <c r="KXK199" s="84"/>
      <c r="KXL199" s="84"/>
      <c r="KXM199" s="84"/>
      <c r="KXN199" s="84"/>
      <c r="KXO199" s="84"/>
      <c r="KXP199" s="84"/>
      <c r="KXQ199" s="84"/>
      <c r="KXR199" s="84"/>
      <c r="KXS199" s="84"/>
      <c r="KXT199" s="84"/>
      <c r="KXU199" s="84"/>
      <c r="KXV199" s="84"/>
      <c r="KXW199" s="84"/>
      <c r="KXX199" s="84"/>
      <c r="KXY199" s="84"/>
      <c r="KXZ199" s="84"/>
      <c r="KYA199" s="84"/>
      <c r="KYB199" s="84"/>
      <c r="KYC199" s="84"/>
      <c r="KYD199" s="84"/>
      <c r="KYE199" s="84"/>
      <c r="KYF199" s="84"/>
      <c r="KYG199" s="84"/>
      <c r="KYH199" s="84"/>
      <c r="KYI199" s="84"/>
      <c r="KYJ199" s="84"/>
      <c r="KYK199" s="84"/>
      <c r="KYL199" s="84"/>
      <c r="KYM199" s="84"/>
      <c r="KYN199" s="84"/>
      <c r="KYO199" s="84"/>
      <c r="KYP199" s="84"/>
      <c r="KYQ199" s="84"/>
      <c r="KYR199" s="84"/>
      <c r="KYS199" s="84"/>
      <c r="KYT199" s="84"/>
      <c r="KYU199" s="84"/>
      <c r="KYV199" s="84"/>
      <c r="KYW199" s="84"/>
      <c r="KYX199" s="84"/>
      <c r="KYY199" s="84"/>
      <c r="KYZ199" s="84"/>
      <c r="KZA199" s="84"/>
      <c r="KZB199" s="84"/>
      <c r="KZC199" s="84"/>
      <c r="KZD199" s="84"/>
      <c r="KZE199" s="84"/>
      <c r="KZF199" s="84"/>
      <c r="KZG199" s="84"/>
      <c r="KZH199" s="84"/>
      <c r="KZI199" s="84"/>
      <c r="KZJ199" s="84"/>
      <c r="KZK199" s="84"/>
      <c r="KZL199" s="84"/>
      <c r="KZM199" s="84"/>
      <c r="KZN199" s="84"/>
      <c r="KZO199" s="84"/>
      <c r="KZP199" s="84"/>
      <c r="KZQ199" s="84"/>
      <c r="KZR199" s="84"/>
      <c r="KZS199" s="84"/>
      <c r="KZT199" s="84"/>
      <c r="KZU199" s="84"/>
      <c r="KZV199" s="84"/>
      <c r="KZW199" s="84"/>
      <c r="KZX199" s="84"/>
      <c r="KZY199" s="84"/>
      <c r="KZZ199" s="84"/>
      <c r="LAA199" s="84"/>
      <c r="LAB199" s="84"/>
      <c r="LAC199" s="84"/>
      <c r="LAD199" s="84"/>
      <c r="LAE199" s="84"/>
      <c r="LAF199" s="84"/>
      <c r="LAG199" s="84"/>
      <c r="LAH199" s="84"/>
      <c r="LAI199" s="84"/>
      <c r="LAJ199" s="84"/>
      <c r="LAK199" s="84"/>
      <c r="LAL199" s="84"/>
      <c r="LAM199" s="84"/>
      <c r="LAN199" s="84"/>
      <c r="LAO199" s="84"/>
      <c r="LAP199" s="84"/>
      <c r="LAQ199" s="84"/>
      <c r="LAR199" s="84"/>
      <c r="LAS199" s="84"/>
      <c r="LAT199" s="84"/>
      <c r="LAU199" s="84"/>
      <c r="LAV199" s="84"/>
      <c r="LAW199" s="84"/>
      <c r="LAX199" s="84"/>
      <c r="LAY199" s="84"/>
      <c r="LAZ199" s="84"/>
      <c r="LBA199" s="84"/>
      <c r="LBB199" s="84"/>
      <c r="LBC199" s="84"/>
      <c r="LBD199" s="84"/>
      <c r="LBE199" s="84"/>
      <c r="LBF199" s="84"/>
      <c r="LBG199" s="84"/>
      <c r="LBH199" s="84"/>
      <c r="LBI199" s="84"/>
      <c r="LBJ199" s="84"/>
      <c r="LBK199" s="84"/>
      <c r="LBL199" s="84"/>
      <c r="LBM199" s="84"/>
      <c r="LBN199" s="84"/>
      <c r="LBO199" s="84"/>
      <c r="LBP199" s="84"/>
      <c r="LBQ199" s="84"/>
      <c r="LBR199" s="84"/>
      <c r="LBS199" s="84"/>
      <c r="LBT199" s="84"/>
      <c r="LBU199" s="84"/>
      <c r="LBV199" s="84"/>
      <c r="LBW199" s="84"/>
      <c r="LBX199" s="84"/>
      <c r="LBY199" s="84"/>
      <c r="LBZ199" s="84"/>
      <c r="LCA199" s="84"/>
      <c r="LCB199" s="84"/>
      <c r="LCC199" s="84"/>
      <c r="LCD199" s="84"/>
      <c r="LCE199" s="84"/>
      <c r="LCF199" s="84"/>
      <c r="LCG199" s="84"/>
      <c r="LCH199" s="84"/>
      <c r="LCI199" s="84"/>
      <c r="LCJ199" s="84"/>
      <c r="LCK199" s="84"/>
      <c r="LCL199" s="84"/>
      <c r="LCM199" s="84"/>
      <c r="LCN199" s="84"/>
      <c r="LCO199" s="84"/>
      <c r="LCP199" s="84"/>
      <c r="LCQ199" s="84"/>
      <c r="LCR199" s="84"/>
      <c r="LCS199" s="84"/>
      <c r="LCT199" s="84"/>
      <c r="LCU199" s="84"/>
      <c r="LCV199" s="84"/>
      <c r="LCW199" s="84"/>
      <c r="LCX199" s="84"/>
      <c r="LCY199" s="84"/>
      <c r="LCZ199" s="84"/>
      <c r="LDA199" s="84"/>
      <c r="LDB199" s="84"/>
      <c r="LDC199" s="84"/>
      <c r="LDD199" s="84"/>
      <c r="LDE199" s="84"/>
      <c r="LDF199" s="84"/>
      <c r="LDG199" s="84"/>
      <c r="LDH199" s="84"/>
      <c r="LDI199" s="84"/>
      <c r="LDJ199" s="84"/>
      <c r="LDK199" s="84"/>
      <c r="LDL199" s="84"/>
      <c r="LDM199" s="84"/>
      <c r="LDN199" s="84"/>
      <c r="LDO199" s="84"/>
      <c r="LDP199" s="84"/>
      <c r="LDQ199" s="84"/>
      <c r="LDR199" s="84"/>
      <c r="LDS199" s="84"/>
      <c r="LDT199" s="84"/>
      <c r="LDU199" s="84"/>
      <c r="LDV199" s="84"/>
      <c r="LDW199" s="84"/>
      <c r="LDX199" s="84"/>
      <c r="LDY199" s="84"/>
      <c r="LDZ199" s="84"/>
      <c r="LEA199" s="84"/>
      <c r="LEB199" s="84"/>
      <c r="LEC199" s="84"/>
      <c r="LED199" s="84"/>
      <c r="LEE199" s="84"/>
      <c r="LEF199" s="84"/>
      <c r="LEG199" s="84"/>
      <c r="LEH199" s="84"/>
      <c r="LEI199" s="84"/>
      <c r="LEJ199" s="84"/>
      <c r="LEK199" s="84"/>
      <c r="LEL199" s="84"/>
      <c r="LEM199" s="84"/>
      <c r="LEN199" s="84"/>
      <c r="LEO199" s="84"/>
      <c r="LEP199" s="84"/>
      <c r="LEQ199" s="84"/>
      <c r="LER199" s="84"/>
      <c r="LES199" s="84"/>
      <c r="LET199" s="84"/>
      <c r="LEU199" s="84"/>
      <c r="LEV199" s="84"/>
      <c r="LEW199" s="84"/>
      <c r="LEX199" s="84"/>
      <c r="LEY199" s="84"/>
      <c r="LEZ199" s="84"/>
      <c r="LFA199" s="84"/>
      <c r="LFB199" s="84"/>
      <c r="LFC199" s="84"/>
      <c r="LFD199" s="84"/>
      <c r="LFE199" s="84"/>
      <c r="LFF199" s="84"/>
      <c r="LFG199" s="84"/>
      <c r="LFH199" s="84"/>
      <c r="LFI199" s="84"/>
      <c r="LFJ199" s="84"/>
      <c r="LFK199" s="84"/>
      <c r="LFL199" s="84"/>
      <c r="LFM199" s="84"/>
      <c r="LFN199" s="84"/>
      <c r="LFO199" s="84"/>
      <c r="LFP199" s="84"/>
      <c r="LFQ199" s="84"/>
      <c r="LFR199" s="84"/>
      <c r="LFS199" s="84"/>
      <c r="LFT199" s="84"/>
      <c r="LFU199" s="84"/>
      <c r="LFV199" s="84"/>
      <c r="LFW199" s="84"/>
      <c r="LFX199" s="84"/>
      <c r="LFY199" s="84"/>
      <c r="LFZ199" s="84"/>
      <c r="LGA199" s="84"/>
      <c r="LGB199" s="84"/>
      <c r="LGC199" s="84"/>
      <c r="LGD199" s="84"/>
      <c r="LGE199" s="84"/>
      <c r="LGF199" s="84"/>
      <c r="LGG199" s="84"/>
      <c r="LGH199" s="84"/>
      <c r="LGI199" s="84"/>
      <c r="LGJ199" s="84"/>
      <c r="LGK199" s="84"/>
      <c r="LGL199" s="84"/>
      <c r="LGM199" s="84"/>
      <c r="LGN199" s="84"/>
      <c r="LGO199" s="84"/>
      <c r="LGP199" s="84"/>
      <c r="LGQ199" s="84"/>
      <c r="LGR199" s="84"/>
      <c r="LGS199" s="84"/>
      <c r="LGT199" s="84"/>
      <c r="LGU199" s="84"/>
      <c r="LGV199" s="84"/>
      <c r="LGW199" s="84"/>
      <c r="LGX199" s="84"/>
      <c r="LGY199" s="84"/>
      <c r="LGZ199" s="84"/>
      <c r="LHA199" s="84"/>
      <c r="LHB199" s="84"/>
      <c r="LHC199" s="84"/>
      <c r="LHD199" s="84"/>
      <c r="LHE199" s="84"/>
      <c r="LHF199" s="84"/>
      <c r="LHG199" s="84"/>
      <c r="LHH199" s="84"/>
      <c r="LHI199" s="84"/>
      <c r="LHJ199" s="84"/>
      <c r="LHK199" s="84"/>
      <c r="LHL199" s="84"/>
      <c r="LHM199" s="84"/>
      <c r="LHN199" s="84"/>
      <c r="LHO199" s="84"/>
      <c r="LHP199" s="84"/>
      <c r="LHQ199" s="84"/>
      <c r="LHR199" s="84"/>
      <c r="LHS199" s="84"/>
      <c r="LHT199" s="84"/>
      <c r="LHU199" s="84"/>
      <c r="LHV199" s="84"/>
      <c r="LHW199" s="84"/>
      <c r="LHX199" s="84"/>
      <c r="LHY199" s="84"/>
      <c r="LHZ199" s="84"/>
      <c r="LIA199" s="84"/>
      <c r="LIB199" s="84"/>
      <c r="LIC199" s="84"/>
      <c r="LID199" s="84"/>
      <c r="LIE199" s="84"/>
      <c r="LIF199" s="84"/>
      <c r="LIG199" s="84"/>
      <c r="LIH199" s="84"/>
      <c r="LII199" s="84"/>
      <c r="LIJ199" s="84"/>
      <c r="LIK199" s="84"/>
      <c r="LIL199" s="84"/>
      <c r="LIM199" s="84"/>
      <c r="LIN199" s="84"/>
      <c r="LIO199" s="84"/>
      <c r="LIP199" s="84"/>
      <c r="LIQ199" s="84"/>
      <c r="LIR199" s="84"/>
      <c r="LIS199" s="84"/>
      <c r="LIT199" s="84"/>
      <c r="LIU199" s="84"/>
      <c r="LIV199" s="84"/>
      <c r="LIW199" s="84"/>
      <c r="LIX199" s="84"/>
      <c r="LIY199" s="84"/>
      <c r="LIZ199" s="84"/>
      <c r="LJA199" s="84"/>
      <c r="LJB199" s="84"/>
      <c r="LJC199" s="84"/>
      <c r="LJD199" s="84"/>
      <c r="LJE199" s="84"/>
      <c r="LJF199" s="84"/>
      <c r="LJG199" s="84"/>
      <c r="LJH199" s="84"/>
      <c r="LJI199" s="84"/>
      <c r="LJJ199" s="84"/>
      <c r="LJK199" s="84"/>
      <c r="LJL199" s="84"/>
      <c r="LJM199" s="84"/>
      <c r="LJN199" s="84"/>
      <c r="LJO199" s="84"/>
      <c r="LJP199" s="84"/>
      <c r="LJQ199" s="84"/>
      <c r="LJR199" s="84"/>
      <c r="LJS199" s="84"/>
      <c r="LJT199" s="84"/>
      <c r="LJU199" s="84"/>
      <c r="LJV199" s="84"/>
      <c r="LJW199" s="84"/>
      <c r="LJX199" s="84"/>
      <c r="LJY199" s="84"/>
      <c r="LJZ199" s="84"/>
      <c r="LKA199" s="84"/>
      <c r="LKB199" s="84"/>
      <c r="LKC199" s="84"/>
      <c r="LKD199" s="84"/>
      <c r="LKE199" s="84"/>
      <c r="LKF199" s="84"/>
      <c r="LKG199" s="84"/>
      <c r="LKH199" s="84"/>
      <c r="LKI199" s="84"/>
      <c r="LKJ199" s="84"/>
      <c r="LKK199" s="84"/>
      <c r="LKL199" s="84"/>
      <c r="LKM199" s="84"/>
      <c r="LKN199" s="84"/>
      <c r="LKO199" s="84"/>
      <c r="LKP199" s="84"/>
      <c r="LKQ199" s="84"/>
      <c r="LKR199" s="84"/>
      <c r="LKS199" s="84"/>
      <c r="LKT199" s="84"/>
      <c r="LKU199" s="84"/>
      <c r="LKV199" s="84"/>
      <c r="LKW199" s="84"/>
      <c r="LKX199" s="84"/>
      <c r="LKY199" s="84"/>
      <c r="LKZ199" s="84"/>
      <c r="LLA199" s="84"/>
      <c r="LLB199" s="84"/>
      <c r="LLC199" s="84"/>
      <c r="LLD199" s="84"/>
      <c r="LLE199" s="84"/>
      <c r="LLF199" s="84"/>
      <c r="LLG199" s="84"/>
      <c r="LLH199" s="84"/>
      <c r="LLI199" s="84"/>
      <c r="LLJ199" s="84"/>
      <c r="LLK199" s="84"/>
      <c r="LLL199" s="84"/>
      <c r="LLM199" s="84"/>
      <c r="LLN199" s="84"/>
      <c r="LLO199" s="84"/>
      <c r="LLP199" s="84"/>
      <c r="LLQ199" s="84"/>
      <c r="LLR199" s="84"/>
      <c r="LLS199" s="84"/>
      <c r="LLT199" s="84"/>
      <c r="LLU199" s="84"/>
      <c r="LLV199" s="84"/>
      <c r="LLW199" s="84"/>
      <c r="LLX199" s="84"/>
      <c r="LLY199" s="84"/>
      <c r="LLZ199" s="84"/>
      <c r="LMA199" s="84"/>
      <c r="LMB199" s="84"/>
      <c r="LMC199" s="84"/>
      <c r="LMD199" s="84"/>
      <c r="LME199" s="84"/>
      <c r="LMF199" s="84"/>
      <c r="LMG199" s="84"/>
      <c r="LMH199" s="84"/>
      <c r="LMI199" s="84"/>
      <c r="LMJ199" s="84"/>
      <c r="LMK199" s="84"/>
      <c r="LML199" s="84"/>
      <c r="LMM199" s="84"/>
      <c r="LMN199" s="84"/>
      <c r="LMO199" s="84"/>
      <c r="LMP199" s="84"/>
      <c r="LMQ199" s="84"/>
      <c r="LMR199" s="84"/>
      <c r="LMS199" s="84"/>
      <c r="LMT199" s="84"/>
      <c r="LMU199" s="84"/>
      <c r="LMV199" s="84"/>
      <c r="LMW199" s="84"/>
      <c r="LMX199" s="84"/>
      <c r="LMY199" s="84"/>
      <c r="LMZ199" s="84"/>
      <c r="LNA199" s="84"/>
      <c r="LNB199" s="84"/>
      <c r="LNC199" s="84"/>
      <c r="LND199" s="84"/>
      <c r="LNE199" s="84"/>
      <c r="LNF199" s="84"/>
      <c r="LNG199" s="84"/>
      <c r="LNH199" s="84"/>
      <c r="LNI199" s="84"/>
      <c r="LNJ199" s="84"/>
      <c r="LNK199" s="84"/>
      <c r="LNL199" s="84"/>
      <c r="LNM199" s="84"/>
      <c r="LNN199" s="84"/>
      <c r="LNO199" s="84"/>
      <c r="LNP199" s="84"/>
      <c r="LNQ199" s="84"/>
      <c r="LNR199" s="84"/>
      <c r="LNS199" s="84"/>
      <c r="LNT199" s="84"/>
      <c r="LNU199" s="84"/>
      <c r="LNV199" s="84"/>
      <c r="LNW199" s="84"/>
      <c r="LNX199" s="84"/>
      <c r="LNY199" s="84"/>
      <c r="LNZ199" s="84"/>
      <c r="LOA199" s="84"/>
      <c r="LOB199" s="84"/>
      <c r="LOC199" s="84"/>
      <c r="LOD199" s="84"/>
      <c r="LOE199" s="84"/>
      <c r="LOF199" s="84"/>
      <c r="LOG199" s="84"/>
      <c r="LOH199" s="84"/>
      <c r="LOI199" s="84"/>
      <c r="LOJ199" s="84"/>
      <c r="LOK199" s="84"/>
      <c r="LOL199" s="84"/>
      <c r="LOM199" s="84"/>
      <c r="LON199" s="84"/>
      <c r="LOO199" s="84"/>
      <c r="LOP199" s="84"/>
      <c r="LOQ199" s="84"/>
      <c r="LOR199" s="84"/>
      <c r="LOS199" s="84"/>
      <c r="LOT199" s="84"/>
      <c r="LOU199" s="84"/>
      <c r="LOV199" s="84"/>
      <c r="LOW199" s="84"/>
      <c r="LOX199" s="84"/>
      <c r="LOY199" s="84"/>
      <c r="LOZ199" s="84"/>
      <c r="LPA199" s="84"/>
      <c r="LPB199" s="84"/>
      <c r="LPC199" s="84"/>
      <c r="LPD199" s="84"/>
      <c r="LPE199" s="84"/>
      <c r="LPF199" s="84"/>
      <c r="LPG199" s="84"/>
      <c r="LPH199" s="84"/>
      <c r="LPI199" s="84"/>
      <c r="LPJ199" s="84"/>
      <c r="LPK199" s="84"/>
      <c r="LPL199" s="84"/>
      <c r="LPM199" s="84"/>
      <c r="LPN199" s="84"/>
      <c r="LPO199" s="84"/>
      <c r="LPP199" s="84"/>
      <c r="LPQ199" s="84"/>
      <c r="LPR199" s="84"/>
      <c r="LPS199" s="84"/>
      <c r="LPT199" s="84"/>
      <c r="LPU199" s="84"/>
      <c r="LPV199" s="84"/>
      <c r="LPW199" s="84"/>
      <c r="LPX199" s="84"/>
      <c r="LPY199" s="84"/>
      <c r="LPZ199" s="84"/>
      <c r="LQA199" s="84"/>
      <c r="LQB199" s="84"/>
      <c r="LQC199" s="84"/>
      <c r="LQD199" s="84"/>
      <c r="LQE199" s="84"/>
      <c r="LQF199" s="84"/>
      <c r="LQG199" s="84"/>
      <c r="LQH199" s="84"/>
      <c r="LQI199" s="84"/>
      <c r="LQJ199" s="84"/>
      <c r="LQK199" s="84"/>
      <c r="LQL199" s="84"/>
      <c r="LQM199" s="84"/>
      <c r="LQN199" s="84"/>
      <c r="LQO199" s="84"/>
      <c r="LQP199" s="84"/>
      <c r="LQQ199" s="84"/>
      <c r="LQR199" s="84"/>
      <c r="LQS199" s="84"/>
      <c r="LQT199" s="84"/>
      <c r="LQU199" s="84"/>
      <c r="LQV199" s="84"/>
      <c r="LQW199" s="84"/>
      <c r="LQX199" s="84"/>
      <c r="LQY199" s="84"/>
      <c r="LQZ199" s="84"/>
      <c r="LRA199" s="84"/>
      <c r="LRB199" s="84"/>
      <c r="LRC199" s="84"/>
      <c r="LRD199" s="84"/>
      <c r="LRE199" s="84"/>
      <c r="LRF199" s="84"/>
      <c r="LRG199" s="84"/>
      <c r="LRH199" s="84"/>
      <c r="LRI199" s="84"/>
      <c r="LRJ199" s="84"/>
      <c r="LRK199" s="84"/>
      <c r="LRL199" s="84"/>
      <c r="LRM199" s="84"/>
      <c r="LRN199" s="84"/>
      <c r="LRO199" s="84"/>
      <c r="LRP199" s="84"/>
      <c r="LRQ199" s="84"/>
      <c r="LRR199" s="84"/>
      <c r="LRS199" s="84"/>
      <c r="LRT199" s="84"/>
      <c r="LRU199" s="84"/>
      <c r="LRV199" s="84"/>
      <c r="LRW199" s="84"/>
      <c r="LRX199" s="84"/>
      <c r="LRY199" s="84"/>
      <c r="LRZ199" s="84"/>
      <c r="LSA199" s="84"/>
      <c r="LSB199" s="84"/>
      <c r="LSC199" s="84"/>
      <c r="LSD199" s="84"/>
      <c r="LSE199" s="84"/>
      <c r="LSF199" s="84"/>
      <c r="LSG199" s="84"/>
      <c r="LSH199" s="84"/>
      <c r="LSI199" s="84"/>
      <c r="LSJ199" s="84"/>
      <c r="LSK199" s="84"/>
      <c r="LSL199" s="84"/>
      <c r="LSM199" s="84"/>
      <c r="LSN199" s="84"/>
      <c r="LSO199" s="84"/>
      <c r="LSP199" s="84"/>
      <c r="LSQ199" s="84"/>
      <c r="LSR199" s="84"/>
      <c r="LSS199" s="84"/>
      <c r="LST199" s="84"/>
      <c r="LSU199" s="84"/>
      <c r="LSV199" s="84"/>
      <c r="LSW199" s="84"/>
      <c r="LSX199" s="84"/>
      <c r="LSY199" s="84"/>
      <c r="LSZ199" s="84"/>
      <c r="LTA199" s="84"/>
      <c r="LTB199" s="84"/>
      <c r="LTC199" s="84"/>
      <c r="LTD199" s="84"/>
      <c r="LTE199" s="84"/>
      <c r="LTF199" s="84"/>
      <c r="LTG199" s="84"/>
      <c r="LTH199" s="84"/>
      <c r="LTI199" s="84"/>
      <c r="LTJ199" s="84"/>
      <c r="LTK199" s="84"/>
      <c r="LTL199" s="84"/>
      <c r="LTM199" s="84"/>
      <c r="LTN199" s="84"/>
      <c r="LTO199" s="84"/>
      <c r="LTP199" s="84"/>
      <c r="LTQ199" s="84"/>
      <c r="LTR199" s="84"/>
      <c r="LTS199" s="84"/>
      <c r="LTT199" s="84"/>
      <c r="LTU199" s="84"/>
      <c r="LTV199" s="84"/>
      <c r="LTW199" s="84"/>
      <c r="LTX199" s="84"/>
      <c r="LTY199" s="84"/>
      <c r="LTZ199" s="84"/>
      <c r="LUA199" s="84"/>
      <c r="LUB199" s="84"/>
      <c r="LUC199" s="84"/>
      <c r="LUD199" s="84"/>
      <c r="LUE199" s="84"/>
      <c r="LUF199" s="84"/>
      <c r="LUG199" s="84"/>
      <c r="LUH199" s="84"/>
      <c r="LUI199" s="84"/>
      <c r="LUJ199" s="84"/>
      <c r="LUK199" s="84"/>
      <c r="LUL199" s="84"/>
      <c r="LUM199" s="84"/>
      <c r="LUN199" s="84"/>
      <c r="LUO199" s="84"/>
      <c r="LUP199" s="84"/>
      <c r="LUQ199" s="84"/>
      <c r="LUR199" s="84"/>
      <c r="LUS199" s="84"/>
      <c r="LUT199" s="84"/>
      <c r="LUU199" s="84"/>
      <c r="LUV199" s="84"/>
      <c r="LUW199" s="84"/>
      <c r="LUX199" s="84"/>
      <c r="LUY199" s="84"/>
      <c r="LUZ199" s="84"/>
      <c r="LVA199" s="84"/>
      <c r="LVB199" s="84"/>
      <c r="LVC199" s="84"/>
      <c r="LVD199" s="84"/>
      <c r="LVE199" s="84"/>
      <c r="LVF199" s="84"/>
      <c r="LVG199" s="84"/>
      <c r="LVH199" s="84"/>
      <c r="LVI199" s="84"/>
      <c r="LVJ199" s="84"/>
      <c r="LVK199" s="84"/>
      <c r="LVL199" s="84"/>
      <c r="LVM199" s="84"/>
      <c r="LVN199" s="84"/>
      <c r="LVO199" s="84"/>
      <c r="LVP199" s="84"/>
      <c r="LVQ199" s="84"/>
      <c r="LVR199" s="84"/>
      <c r="LVS199" s="84"/>
      <c r="LVT199" s="84"/>
      <c r="LVU199" s="84"/>
      <c r="LVV199" s="84"/>
      <c r="LVW199" s="84"/>
      <c r="LVX199" s="84"/>
      <c r="LVY199" s="84"/>
      <c r="LVZ199" s="84"/>
      <c r="LWA199" s="84"/>
      <c r="LWB199" s="84"/>
      <c r="LWC199" s="84"/>
      <c r="LWD199" s="84"/>
      <c r="LWE199" s="84"/>
      <c r="LWF199" s="84"/>
      <c r="LWG199" s="84"/>
      <c r="LWH199" s="84"/>
      <c r="LWI199" s="84"/>
      <c r="LWJ199" s="84"/>
      <c r="LWK199" s="84"/>
      <c r="LWL199" s="84"/>
      <c r="LWM199" s="84"/>
      <c r="LWN199" s="84"/>
      <c r="LWO199" s="84"/>
      <c r="LWP199" s="84"/>
      <c r="LWQ199" s="84"/>
      <c r="LWR199" s="84"/>
      <c r="LWS199" s="84"/>
      <c r="LWT199" s="84"/>
      <c r="LWU199" s="84"/>
      <c r="LWV199" s="84"/>
      <c r="LWW199" s="84"/>
      <c r="LWX199" s="84"/>
      <c r="LWY199" s="84"/>
      <c r="LWZ199" s="84"/>
      <c r="LXA199" s="84"/>
      <c r="LXB199" s="84"/>
      <c r="LXC199" s="84"/>
      <c r="LXD199" s="84"/>
      <c r="LXE199" s="84"/>
      <c r="LXF199" s="84"/>
      <c r="LXG199" s="84"/>
      <c r="LXH199" s="84"/>
      <c r="LXI199" s="84"/>
      <c r="LXJ199" s="84"/>
      <c r="LXK199" s="84"/>
      <c r="LXL199" s="84"/>
      <c r="LXM199" s="84"/>
      <c r="LXN199" s="84"/>
      <c r="LXO199" s="84"/>
      <c r="LXP199" s="84"/>
      <c r="LXQ199" s="84"/>
      <c r="LXR199" s="84"/>
      <c r="LXS199" s="84"/>
      <c r="LXT199" s="84"/>
      <c r="LXU199" s="84"/>
      <c r="LXV199" s="84"/>
      <c r="LXW199" s="84"/>
      <c r="LXX199" s="84"/>
      <c r="LXY199" s="84"/>
      <c r="LXZ199" s="84"/>
      <c r="LYA199" s="84"/>
      <c r="LYB199" s="84"/>
      <c r="LYC199" s="84"/>
      <c r="LYD199" s="84"/>
      <c r="LYE199" s="84"/>
      <c r="LYF199" s="84"/>
      <c r="LYG199" s="84"/>
      <c r="LYH199" s="84"/>
      <c r="LYI199" s="84"/>
      <c r="LYJ199" s="84"/>
      <c r="LYK199" s="84"/>
      <c r="LYL199" s="84"/>
      <c r="LYM199" s="84"/>
      <c r="LYN199" s="84"/>
      <c r="LYO199" s="84"/>
      <c r="LYP199" s="84"/>
      <c r="LYQ199" s="84"/>
      <c r="LYR199" s="84"/>
      <c r="LYS199" s="84"/>
      <c r="LYT199" s="84"/>
      <c r="LYU199" s="84"/>
      <c r="LYV199" s="84"/>
      <c r="LYW199" s="84"/>
      <c r="LYX199" s="84"/>
      <c r="LYY199" s="84"/>
      <c r="LYZ199" s="84"/>
      <c r="LZA199" s="84"/>
      <c r="LZB199" s="84"/>
      <c r="LZC199" s="84"/>
      <c r="LZD199" s="84"/>
      <c r="LZE199" s="84"/>
      <c r="LZF199" s="84"/>
      <c r="LZG199" s="84"/>
      <c r="LZH199" s="84"/>
      <c r="LZI199" s="84"/>
      <c r="LZJ199" s="84"/>
      <c r="LZK199" s="84"/>
      <c r="LZL199" s="84"/>
      <c r="LZM199" s="84"/>
      <c r="LZN199" s="84"/>
      <c r="LZO199" s="84"/>
      <c r="LZP199" s="84"/>
      <c r="LZQ199" s="84"/>
      <c r="LZR199" s="84"/>
      <c r="LZS199" s="84"/>
      <c r="LZT199" s="84"/>
      <c r="LZU199" s="84"/>
      <c r="LZV199" s="84"/>
      <c r="LZW199" s="84"/>
      <c r="LZX199" s="84"/>
      <c r="LZY199" s="84"/>
      <c r="LZZ199" s="84"/>
      <c r="MAA199" s="84"/>
      <c r="MAB199" s="84"/>
      <c r="MAC199" s="84"/>
      <c r="MAD199" s="84"/>
      <c r="MAE199" s="84"/>
      <c r="MAF199" s="84"/>
      <c r="MAG199" s="84"/>
      <c r="MAH199" s="84"/>
      <c r="MAI199" s="84"/>
      <c r="MAJ199" s="84"/>
      <c r="MAK199" s="84"/>
      <c r="MAL199" s="84"/>
      <c r="MAM199" s="84"/>
      <c r="MAN199" s="84"/>
      <c r="MAO199" s="84"/>
      <c r="MAP199" s="84"/>
      <c r="MAQ199" s="84"/>
      <c r="MAR199" s="84"/>
      <c r="MAS199" s="84"/>
      <c r="MAT199" s="84"/>
      <c r="MAU199" s="84"/>
      <c r="MAV199" s="84"/>
      <c r="MAW199" s="84"/>
      <c r="MAX199" s="84"/>
      <c r="MAY199" s="84"/>
      <c r="MAZ199" s="84"/>
      <c r="MBA199" s="84"/>
      <c r="MBB199" s="84"/>
      <c r="MBC199" s="84"/>
      <c r="MBD199" s="84"/>
      <c r="MBE199" s="84"/>
      <c r="MBF199" s="84"/>
      <c r="MBG199" s="84"/>
      <c r="MBH199" s="84"/>
      <c r="MBI199" s="84"/>
      <c r="MBJ199" s="84"/>
      <c r="MBK199" s="84"/>
      <c r="MBL199" s="84"/>
      <c r="MBM199" s="84"/>
      <c r="MBN199" s="84"/>
      <c r="MBO199" s="84"/>
      <c r="MBP199" s="84"/>
      <c r="MBQ199" s="84"/>
      <c r="MBR199" s="84"/>
      <c r="MBS199" s="84"/>
      <c r="MBT199" s="84"/>
      <c r="MBU199" s="84"/>
      <c r="MBV199" s="84"/>
      <c r="MBW199" s="84"/>
      <c r="MBX199" s="84"/>
      <c r="MBY199" s="84"/>
      <c r="MBZ199" s="84"/>
      <c r="MCA199" s="84"/>
      <c r="MCB199" s="84"/>
      <c r="MCC199" s="84"/>
      <c r="MCD199" s="84"/>
      <c r="MCE199" s="84"/>
      <c r="MCF199" s="84"/>
      <c r="MCG199" s="84"/>
      <c r="MCH199" s="84"/>
      <c r="MCI199" s="84"/>
      <c r="MCJ199" s="84"/>
      <c r="MCK199" s="84"/>
      <c r="MCL199" s="84"/>
      <c r="MCM199" s="84"/>
      <c r="MCN199" s="84"/>
      <c r="MCO199" s="84"/>
      <c r="MCP199" s="84"/>
      <c r="MCQ199" s="84"/>
      <c r="MCR199" s="84"/>
      <c r="MCS199" s="84"/>
      <c r="MCT199" s="84"/>
      <c r="MCU199" s="84"/>
      <c r="MCV199" s="84"/>
      <c r="MCW199" s="84"/>
      <c r="MCX199" s="84"/>
      <c r="MCY199" s="84"/>
      <c r="MCZ199" s="84"/>
      <c r="MDA199" s="84"/>
      <c r="MDB199" s="84"/>
      <c r="MDC199" s="84"/>
      <c r="MDD199" s="84"/>
      <c r="MDE199" s="84"/>
      <c r="MDF199" s="84"/>
      <c r="MDG199" s="84"/>
      <c r="MDH199" s="84"/>
      <c r="MDI199" s="84"/>
      <c r="MDJ199" s="84"/>
      <c r="MDK199" s="84"/>
      <c r="MDL199" s="84"/>
      <c r="MDM199" s="84"/>
      <c r="MDN199" s="84"/>
      <c r="MDO199" s="84"/>
      <c r="MDP199" s="84"/>
      <c r="MDQ199" s="84"/>
      <c r="MDR199" s="84"/>
      <c r="MDS199" s="84"/>
      <c r="MDT199" s="84"/>
      <c r="MDU199" s="84"/>
      <c r="MDV199" s="84"/>
      <c r="MDW199" s="84"/>
      <c r="MDX199" s="84"/>
      <c r="MDY199" s="84"/>
      <c r="MDZ199" s="84"/>
      <c r="MEA199" s="84"/>
      <c r="MEB199" s="84"/>
      <c r="MEC199" s="84"/>
      <c r="MED199" s="84"/>
      <c r="MEE199" s="84"/>
      <c r="MEF199" s="84"/>
      <c r="MEG199" s="84"/>
      <c r="MEH199" s="84"/>
      <c r="MEI199" s="84"/>
      <c r="MEJ199" s="84"/>
      <c r="MEK199" s="84"/>
      <c r="MEL199" s="84"/>
      <c r="MEM199" s="84"/>
      <c r="MEN199" s="84"/>
      <c r="MEO199" s="84"/>
      <c r="MEP199" s="84"/>
      <c r="MEQ199" s="84"/>
      <c r="MER199" s="84"/>
      <c r="MES199" s="84"/>
      <c r="MET199" s="84"/>
      <c r="MEU199" s="84"/>
      <c r="MEV199" s="84"/>
      <c r="MEW199" s="84"/>
      <c r="MEX199" s="84"/>
      <c r="MEY199" s="84"/>
      <c r="MEZ199" s="84"/>
      <c r="MFA199" s="84"/>
      <c r="MFB199" s="84"/>
      <c r="MFC199" s="84"/>
      <c r="MFD199" s="84"/>
      <c r="MFE199" s="84"/>
      <c r="MFF199" s="84"/>
      <c r="MFG199" s="84"/>
      <c r="MFH199" s="84"/>
      <c r="MFI199" s="84"/>
      <c r="MFJ199" s="84"/>
      <c r="MFK199" s="84"/>
      <c r="MFL199" s="84"/>
      <c r="MFM199" s="84"/>
      <c r="MFN199" s="84"/>
      <c r="MFO199" s="84"/>
      <c r="MFP199" s="84"/>
      <c r="MFQ199" s="84"/>
      <c r="MFR199" s="84"/>
      <c r="MFS199" s="84"/>
      <c r="MFT199" s="84"/>
      <c r="MFU199" s="84"/>
      <c r="MFV199" s="84"/>
      <c r="MFW199" s="84"/>
      <c r="MFX199" s="84"/>
      <c r="MFY199" s="84"/>
      <c r="MFZ199" s="84"/>
      <c r="MGA199" s="84"/>
      <c r="MGB199" s="84"/>
      <c r="MGC199" s="84"/>
      <c r="MGD199" s="84"/>
      <c r="MGE199" s="84"/>
      <c r="MGF199" s="84"/>
      <c r="MGG199" s="84"/>
      <c r="MGH199" s="84"/>
      <c r="MGI199" s="84"/>
      <c r="MGJ199" s="84"/>
      <c r="MGK199" s="84"/>
      <c r="MGL199" s="84"/>
      <c r="MGM199" s="84"/>
      <c r="MGN199" s="84"/>
      <c r="MGO199" s="84"/>
      <c r="MGP199" s="84"/>
      <c r="MGQ199" s="84"/>
      <c r="MGR199" s="84"/>
      <c r="MGS199" s="84"/>
      <c r="MGT199" s="84"/>
      <c r="MGU199" s="84"/>
      <c r="MGV199" s="84"/>
      <c r="MGW199" s="84"/>
      <c r="MGX199" s="84"/>
      <c r="MGY199" s="84"/>
      <c r="MGZ199" s="84"/>
      <c r="MHA199" s="84"/>
      <c r="MHB199" s="84"/>
      <c r="MHC199" s="84"/>
      <c r="MHD199" s="84"/>
      <c r="MHE199" s="84"/>
      <c r="MHF199" s="84"/>
      <c r="MHG199" s="84"/>
      <c r="MHH199" s="84"/>
      <c r="MHI199" s="84"/>
      <c r="MHJ199" s="84"/>
      <c r="MHK199" s="84"/>
      <c r="MHL199" s="84"/>
      <c r="MHM199" s="84"/>
      <c r="MHN199" s="84"/>
      <c r="MHO199" s="84"/>
      <c r="MHP199" s="84"/>
      <c r="MHQ199" s="84"/>
      <c r="MHR199" s="84"/>
      <c r="MHS199" s="84"/>
      <c r="MHT199" s="84"/>
      <c r="MHU199" s="84"/>
      <c r="MHV199" s="84"/>
      <c r="MHW199" s="84"/>
      <c r="MHX199" s="84"/>
      <c r="MHY199" s="84"/>
      <c r="MHZ199" s="84"/>
      <c r="MIA199" s="84"/>
      <c r="MIB199" s="84"/>
      <c r="MIC199" s="84"/>
      <c r="MID199" s="84"/>
      <c r="MIE199" s="84"/>
      <c r="MIF199" s="84"/>
      <c r="MIG199" s="84"/>
      <c r="MIH199" s="84"/>
      <c r="MII199" s="84"/>
      <c r="MIJ199" s="84"/>
      <c r="MIK199" s="84"/>
      <c r="MIL199" s="84"/>
      <c r="MIM199" s="84"/>
      <c r="MIN199" s="84"/>
      <c r="MIO199" s="84"/>
      <c r="MIP199" s="84"/>
      <c r="MIQ199" s="84"/>
      <c r="MIR199" s="84"/>
      <c r="MIS199" s="84"/>
      <c r="MIT199" s="84"/>
      <c r="MIU199" s="84"/>
      <c r="MIV199" s="84"/>
      <c r="MIW199" s="84"/>
      <c r="MIX199" s="84"/>
      <c r="MIY199" s="84"/>
      <c r="MIZ199" s="84"/>
      <c r="MJA199" s="84"/>
      <c r="MJB199" s="84"/>
      <c r="MJC199" s="84"/>
      <c r="MJD199" s="84"/>
      <c r="MJE199" s="84"/>
      <c r="MJF199" s="84"/>
      <c r="MJG199" s="84"/>
      <c r="MJH199" s="84"/>
      <c r="MJI199" s="84"/>
      <c r="MJJ199" s="84"/>
      <c r="MJK199" s="84"/>
      <c r="MJL199" s="84"/>
      <c r="MJM199" s="84"/>
      <c r="MJN199" s="84"/>
      <c r="MJO199" s="84"/>
      <c r="MJP199" s="84"/>
      <c r="MJQ199" s="84"/>
      <c r="MJR199" s="84"/>
      <c r="MJS199" s="84"/>
      <c r="MJT199" s="84"/>
      <c r="MJU199" s="84"/>
      <c r="MJV199" s="84"/>
      <c r="MJW199" s="84"/>
      <c r="MJX199" s="84"/>
      <c r="MJY199" s="84"/>
      <c r="MJZ199" s="84"/>
      <c r="MKA199" s="84"/>
      <c r="MKB199" s="84"/>
      <c r="MKC199" s="84"/>
      <c r="MKD199" s="84"/>
      <c r="MKE199" s="84"/>
      <c r="MKF199" s="84"/>
      <c r="MKG199" s="84"/>
      <c r="MKH199" s="84"/>
      <c r="MKI199" s="84"/>
      <c r="MKJ199" s="84"/>
      <c r="MKK199" s="84"/>
      <c r="MKL199" s="84"/>
      <c r="MKM199" s="84"/>
      <c r="MKN199" s="84"/>
      <c r="MKO199" s="84"/>
      <c r="MKP199" s="84"/>
      <c r="MKQ199" s="84"/>
      <c r="MKR199" s="84"/>
      <c r="MKS199" s="84"/>
      <c r="MKT199" s="84"/>
      <c r="MKU199" s="84"/>
      <c r="MKV199" s="84"/>
      <c r="MKW199" s="84"/>
      <c r="MKX199" s="84"/>
      <c r="MKY199" s="84"/>
      <c r="MKZ199" s="84"/>
      <c r="MLA199" s="84"/>
      <c r="MLB199" s="84"/>
      <c r="MLC199" s="84"/>
      <c r="MLD199" s="84"/>
      <c r="MLE199" s="84"/>
      <c r="MLF199" s="84"/>
      <c r="MLG199" s="84"/>
      <c r="MLH199" s="84"/>
      <c r="MLI199" s="84"/>
      <c r="MLJ199" s="84"/>
      <c r="MLK199" s="84"/>
      <c r="MLL199" s="84"/>
      <c r="MLM199" s="84"/>
      <c r="MLN199" s="84"/>
      <c r="MLO199" s="84"/>
      <c r="MLP199" s="84"/>
      <c r="MLQ199" s="84"/>
      <c r="MLR199" s="84"/>
      <c r="MLS199" s="84"/>
      <c r="MLT199" s="84"/>
      <c r="MLU199" s="84"/>
      <c r="MLV199" s="84"/>
      <c r="MLW199" s="84"/>
      <c r="MLX199" s="84"/>
      <c r="MLY199" s="84"/>
      <c r="MLZ199" s="84"/>
      <c r="MMA199" s="84"/>
      <c r="MMB199" s="84"/>
      <c r="MMC199" s="84"/>
      <c r="MMD199" s="84"/>
      <c r="MME199" s="84"/>
      <c r="MMF199" s="84"/>
      <c r="MMG199" s="84"/>
      <c r="MMH199" s="84"/>
      <c r="MMI199" s="84"/>
      <c r="MMJ199" s="84"/>
      <c r="MMK199" s="84"/>
      <c r="MML199" s="84"/>
      <c r="MMM199" s="84"/>
      <c r="MMN199" s="84"/>
      <c r="MMO199" s="84"/>
      <c r="MMP199" s="84"/>
      <c r="MMQ199" s="84"/>
      <c r="MMR199" s="84"/>
      <c r="MMS199" s="84"/>
      <c r="MMT199" s="84"/>
      <c r="MMU199" s="84"/>
      <c r="MMV199" s="84"/>
      <c r="MMW199" s="84"/>
      <c r="MMX199" s="84"/>
      <c r="MMY199" s="84"/>
      <c r="MMZ199" s="84"/>
      <c r="MNA199" s="84"/>
      <c r="MNB199" s="84"/>
      <c r="MNC199" s="84"/>
      <c r="MND199" s="84"/>
      <c r="MNE199" s="84"/>
      <c r="MNF199" s="84"/>
      <c r="MNG199" s="84"/>
      <c r="MNH199" s="84"/>
      <c r="MNI199" s="84"/>
      <c r="MNJ199" s="84"/>
      <c r="MNK199" s="84"/>
      <c r="MNL199" s="84"/>
      <c r="MNM199" s="84"/>
      <c r="MNN199" s="84"/>
      <c r="MNO199" s="84"/>
      <c r="MNP199" s="84"/>
      <c r="MNQ199" s="84"/>
      <c r="MNR199" s="84"/>
      <c r="MNS199" s="84"/>
      <c r="MNT199" s="84"/>
      <c r="MNU199" s="84"/>
      <c r="MNV199" s="84"/>
      <c r="MNW199" s="84"/>
      <c r="MNX199" s="84"/>
      <c r="MNY199" s="84"/>
      <c r="MNZ199" s="84"/>
      <c r="MOA199" s="84"/>
      <c r="MOB199" s="84"/>
      <c r="MOC199" s="84"/>
      <c r="MOD199" s="84"/>
      <c r="MOE199" s="84"/>
      <c r="MOF199" s="84"/>
      <c r="MOG199" s="84"/>
      <c r="MOH199" s="84"/>
      <c r="MOI199" s="84"/>
      <c r="MOJ199" s="84"/>
      <c r="MOK199" s="84"/>
      <c r="MOL199" s="84"/>
      <c r="MOM199" s="84"/>
      <c r="MON199" s="84"/>
      <c r="MOO199" s="84"/>
      <c r="MOP199" s="84"/>
      <c r="MOQ199" s="84"/>
      <c r="MOR199" s="84"/>
      <c r="MOS199" s="84"/>
      <c r="MOT199" s="84"/>
      <c r="MOU199" s="84"/>
      <c r="MOV199" s="84"/>
      <c r="MOW199" s="84"/>
      <c r="MOX199" s="84"/>
      <c r="MOY199" s="84"/>
      <c r="MOZ199" s="84"/>
      <c r="MPA199" s="84"/>
      <c r="MPB199" s="84"/>
      <c r="MPC199" s="84"/>
      <c r="MPD199" s="84"/>
      <c r="MPE199" s="84"/>
      <c r="MPF199" s="84"/>
      <c r="MPG199" s="84"/>
      <c r="MPH199" s="84"/>
      <c r="MPI199" s="84"/>
      <c r="MPJ199" s="84"/>
      <c r="MPK199" s="84"/>
      <c r="MPL199" s="84"/>
      <c r="MPM199" s="84"/>
      <c r="MPN199" s="84"/>
      <c r="MPO199" s="84"/>
      <c r="MPP199" s="84"/>
      <c r="MPQ199" s="84"/>
      <c r="MPR199" s="84"/>
      <c r="MPS199" s="84"/>
      <c r="MPT199" s="84"/>
      <c r="MPU199" s="84"/>
      <c r="MPV199" s="84"/>
      <c r="MPW199" s="84"/>
      <c r="MPX199" s="84"/>
      <c r="MPY199" s="84"/>
      <c r="MPZ199" s="84"/>
      <c r="MQA199" s="84"/>
      <c r="MQB199" s="84"/>
      <c r="MQC199" s="84"/>
      <c r="MQD199" s="84"/>
      <c r="MQE199" s="84"/>
      <c r="MQF199" s="84"/>
      <c r="MQG199" s="84"/>
      <c r="MQH199" s="84"/>
      <c r="MQI199" s="84"/>
      <c r="MQJ199" s="84"/>
      <c r="MQK199" s="84"/>
      <c r="MQL199" s="84"/>
      <c r="MQM199" s="84"/>
      <c r="MQN199" s="84"/>
      <c r="MQO199" s="84"/>
      <c r="MQP199" s="84"/>
      <c r="MQQ199" s="84"/>
      <c r="MQR199" s="84"/>
      <c r="MQS199" s="84"/>
      <c r="MQT199" s="84"/>
      <c r="MQU199" s="84"/>
      <c r="MQV199" s="84"/>
      <c r="MQW199" s="84"/>
      <c r="MQX199" s="84"/>
      <c r="MQY199" s="84"/>
      <c r="MQZ199" s="84"/>
      <c r="MRA199" s="84"/>
      <c r="MRB199" s="84"/>
      <c r="MRC199" s="84"/>
      <c r="MRD199" s="84"/>
      <c r="MRE199" s="84"/>
      <c r="MRF199" s="84"/>
      <c r="MRG199" s="84"/>
      <c r="MRH199" s="84"/>
      <c r="MRI199" s="84"/>
      <c r="MRJ199" s="84"/>
      <c r="MRK199" s="84"/>
      <c r="MRL199" s="84"/>
      <c r="MRM199" s="84"/>
      <c r="MRN199" s="84"/>
      <c r="MRO199" s="84"/>
      <c r="MRP199" s="84"/>
      <c r="MRQ199" s="84"/>
      <c r="MRR199" s="84"/>
      <c r="MRS199" s="84"/>
      <c r="MRT199" s="84"/>
      <c r="MRU199" s="84"/>
      <c r="MRV199" s="84"/>
      <c r="MRW199" s="84"/>
      <c r="MRX199" s="84"/>
      <c r="MRY199" s="84"/>
      <c r="MRZ199" s="84"/>
      <c r="MSA199" s="84"/>
      <c r="MSB199" s="84"/>
      <c r="MSC199" s="84"/>
      <c r="MSD199" s="84"/>
      <c r="MSE199" s="84"/>
      <c r="MSF199" s="84"/>
      <c r="MSG199" s="84"/>
      <c r="MSH199" s="84"/>
      <c r="MSI199" s="84"/>
      <c r="MSJ199" s="84"/>
      <c r="MSK199" s="84"/>
      <c r="MSL199" s="84"/>
      <c r="MSM199" s="84"/>
      <c r="MSN199" s="84"/>
      <c r="MSO199" s="84"/>
      <c r="MSP199" s="84"/>
      <c r="MSQ199" s="84"/>
      <c r="MSR199" s="84"/>
      <c r="MSS199" s="84"/>
      <c r="MST199" s="84"/>
      <c r="MSU199" s="84"/>
      <c r="MSV199" s="84"/>
      <c r="MSW199" s="84"/>
      <c r="MSX199" s="84"/>
      <c r="MSY199" s="84"/>
      <c r="MSZ199" s="84"/>
      <c r="MTA199" s="84"/>
      <c r="MTB199" s="84"/>
      <c r="MTC199" s="84"/>
      <c r="MTD199" s="84"/>
      <c r="MTE199" s="84"/>
      <c r="MTF199" s="84"/>
      <c r="MTG199" s="84"/>
      <c r="MTH199" s="84"/>
      <c r="MTI199" s="84"/>
      <c r="MTJ199" s="84"/>
      <c r="MTK199" s="84"/>
      <c r="MTL199" s="84"/>
      <c r="MTM199" s="84"/>
      <c r="MTN199" s="84"/>
      <c r="MTO199" s="84"/>
      <c r="MTP199" s="84"/>
      <c r="MTQ199" s="84"/>
      <c r="MTR199" s="84"/>
      <c r="MTS199" s="84"/>
      <c r="MTT199" s="84"/>
      <c r="MTU199" s="84"/>
      <c r="MTV199" s="84"/>
      <c r="MTW199" s="84"/>
      <c r="MTX199" s="84"/>
      <c r="MTY199" s="84"/>
      <c r="MTZ199" s="84"/>
      <c r="MUA199" s="84"/>
      <c r="MUB199" s="84"/>
      <c r="MUC199" s="84"/>
      <c r="MUD199" s="84"/>
      <c r="MUE199" s="84"/>
      <c r="MUF199" s="84"/>
      <c r="MUG199" s="84"/>
      <c r="MUH199" s="84"/>
      <c r="MUI199" s="84"/>
      <c r="MUJ199" s="84"/>
      <c r="MUK199" s="84"/>
      <c r="MUL199" s="84"/>
      <c r="MUM199" s="84"/>
      <c r="MUN199" s="84"/>
      <c r="MUO199" s="84"/>
      <c r="MUP199" s="84"/>
      <c r="MUQ199" s="84"/>
      <c r="MUR199" s="84"/>
      <c r="MUS199" s="84"/>
      <c r="MUT199" s="84"/>
      <c r="MUU199" s="84"/>
      <c r="MUV199" s="84"/>
      <c r="MUW199" s="84"/>
      <c r="MUX199" s="84"/>
      <c r="MUY199" s="84"/>
      <c r="MUZ199" s="84"/>
      <c r="MVA199" s="84"/>
      <c r="MVB199" s="84"/>
      <c r="MVC199" s="84"/>
      <c r="MVD199" s="84"/>
      <c r="MVE199" s="84"/>
      <c r="MVF199" s="84"/>
      <c r="MVG199" s="84"/>
      <c r="MVH199" s="84"/>
      <c r="MVI199" s="84"/>
      <c r="MVJ199" s="84"/>
      <c r="MVK199" s="84"/>
      <c r="MVL199" s="84"/>
      <c r="MVM199" s="84"/>
      <c r="MVN199" s="84"/>
      <c r="MVO199" s="84"/>
      <c r="MVP199" s="84"/>
      <c r="MVQ199" s="84"/>
      <c r="MVR199" s="84"/>
      <c r="MVS199" s="84"/>
      <c r="MVT199" s="84"/>
      <c r="MVU199" s="84"/>
      <c r="MVV199" s="84"/>
      <c r="MVW199" s="84"/>
      <c r="MVX199" s="84"/>
      <c r="MVY199" s="84"/>
      <c r="MVZ199" s="84"/>
      <c r="MWA199" s="84"/>
      <c r="MWB199" s="84"/>
      <c r="MWC199" s="84"/>
      <c r="MWD199" s="84"/>
      <c r="MWE199" s="84"/>
      <c r="MWF199" s="84"/>
      <c r="MWG199" s="84"/>
      <c r="MWH199" s="84"/>
      <c r="MWI199" s="84"/>
      <c r="MWJ199" s="84"/>
      <c r="MWK199" s="84"/>
      <c r="MWL199" s="84"/>
      <c r="MWM199" s="84"/>
      <c r="MWN199" s="84"/>
      <c r="MWO199" s="84"/>
      <c r="MWP199" s="84"/>
      <c r="MWQ199" s="84"/>
      <c r="MWR199" s="84"/>
      <c r="MWS199" s="84"/>
      <c r="MWT199" s="84"/>
      <c r="MWU199" s="84"/>
      <c r="MWV199" s="84"/>
      <c r="MWW199" s="84"/>
      <c r="MWX199" s="84"/>
      <c r="MWY199" s="84"/>
      <c r="MWZ199" s="84"/>
      <c r="MXA199" s="84"/>
      <c r="MXB199" s="84"/>
      <c r="MXC199" s="84"/>
      <c r="MXD199" s="84"/>
      <c r="MXE199" s="84"/>
      <c r="MXF199" s="84"/>
      <c r="MXG199" s="84"/>
      <c r="MXH199" s="84"/>
      <c r="MXI199" s="84"/>
      <c r="MXJ199" s="84"/>
      <c r="MXK199" s="84"/>
      <c r="MXL199" s="84"/>
      <c r="MXM199" s="84"/>
      <c r="MXN199" s="84"/>
      <c r="MXO199" s="84"/>
      <c r="MXP199" s="84"/>
      <c r="MXQ199" s="84"/>
      <c r="MXR199" s="84"/>
      <c r="MXS199" s="84"/>
      <c r="MXT199" s="84"/>
      <c r="MXU199" s="84"/>
      <c r="MXV199" s="84"/>
      <c r="MXW199" s="84"/>
      <c r="MXX199" s="84"/>
      <c r="MXY199" s="84"/>
      <c r="MXZ199" s="84"/>
      <c r="MYA199" s="84"/>
      <c r="MYB199" s="84"/>
      <c r="MYC199" s="84"/>
      <c r="MYD199" s="84"/>
      <c r="MYE199" s="84"/>
      <c r="MYF199" s="84"/>
      <c r="MYG199" s="84"/>
      <c r="MYH199" s="84"/>
      <c r="MYI199" s="84"/>
      <c r="MYJ199" s="84"/>
      <c r="MYK199" s="84"/>
      <c r="MYL199" s="84"/>
      <c r="MYM199" s="84"/>
      <c r="MYN199" s="84"/>
      <c r="MYO199" s="84"/>
      <c r="MYP199" s="84"/>
      <c r="MYQ199" s="84"/>
      <c r="MYR199" s="84"/>
      <c r="MYS199" s="84"/>
      <c r="MYT199" s="84"/>
      <c r="MYU199" s="84"/>
      <c r="MYV199" s="84"/>
      <c r="MYW199" s="84"/>
      <c r="MYX199" s="84"/>
      <c r="MYY199" s="84"/>
      <c r="MYZ199" s="84"/>
      <c r="MZA199" s="84"/>
      <c r="MZB199" s="84"/>
      <c r="MZC199" s="84"/>
      <c r="MZD199" s="84"/>
      <c r="MZE199" s="84"/>
      <c r="MZF199" s="84"/>
      <c r="MZG199" s="84"/>
      <c r="MZH199" s="84"/>
      <c r="MZI199" s="84"/>
      <c r="MZJ199" s="84"/>
      <c r="MZK199" s="84"/>
      <c r="MZL199" s="84"/>
      <c r="MZM199" s="84"/>
      <c r="MZN199" s="84"/>
      <c r="MZO199" s="84"/>
      <c r="MZP199" s="84"/>
      <c r="MZQ199" s="84"/>
      <c r="MZR199" s="84"/>
      <c r="MZS199" s="84"/>
      <c r="MZT199" s="84"/>
      <c r="MZU199" s="84"/>
      <c r="MZV199" s="84"/>
      <c r="MZW199" s="84"/>
      <c r="MZX199" s="84"/>
      <c r="MZY199" s="84"/>
      <c r="MZZ199" s="84"/>
      <c r="NAA199" s="84"/>
      <c r="NAB199" s="84"/>
      <c r="NAC199" s="84"/>
      <c r="NAD199" s="84"/>
      <c r="NAE199" s="84"/>
      <c r="NAF199" s="84"/>
      <c r="NAG199" s="84"/>
      <c r="NAH199" s="84"/>
      <c r="NAI199" s="84"/>
      <c r="NAJ199" s="84"/>
      <c r="NAK199" s="84"/>
      <c r="NAL199" s="84"/>
      <c r="NAM199" s="84"/>
      <c r="NAN199" s="84"/>
      <c r="NAO199" s="84"/>
      <c r="NAP199" s="84"/>
      <c r="NAQ199" s="84"/>
      <c r="NAR199" s="84"/>
      <c r="NAS199" s="84"/>
      <c r="NAT199" s="84"/>
      <c r="NAU199" s="84"/>
      <c r="NAV199" s="84"/>
      <c r="NAW199" s="84"/>
      <c r="NAX199" s="84"/>
      <c r="NAY199" s="84"/>
      <c r="NAZ199" s="84"/>
      <c r="NBA199" s="84"/>
      <c r="NBB199" s="84"/>
      <c r="NBC199" s="84"/>
      <c r="NBD199" s="84"/>
      <c r="NBE199" s="84"/>
      <c r="NBF199" s="84"/>
      <c r="NBG199" s="84"/>
      <c r="NBH199" s="84"/>
      <c r="NBI199" s="84"/>
      <c r="NBJ199" s="84"/>
      <c r="NBK199" s="84"/>
      <c r="NBL199" s="84"/>
      <c r="NBM199" s="84"/>
      <c r="NBN199" s="84"/>
      <c r="NBO199" s="84"/>
      <c r="NBP199" s="84"/>
      <c r="NBQ199" s="84"/>
      <c r="NBR199" s="84"/>
      <c r="NBS199" s="84"/>
      <c r="NBT199" s="84"/>
      <c r="NBU199" s="84"/>
      <c r="NBV199" s="84"/>
      <c r="NBW199" s="84"/>
      <c r="NBX199" s="84"/>
      <c r="NBY199" s="84"/>
      <c r="NBZ199" s="84"/>
      <c r="NCA199" s="84"/>
      <c r="NCB199" s="84"/>
      <c r="NCC199" s="84"/>
      <c r="NCD199" s="84"/>
      <c r="NCE199" s="84"/>
      <c r="NCF199" s="84"/>
      <c r="NCG199" s="84"/>
      <c r="NCH199" s="84"/>
      <c r="NCI199" s="84"/>
      <c r="NCJ199" s="84"/>
      <c r="NCK199" s="84"/>
      <c r="NCL199" s="84"/>
      <c r="NCM199" s="84"/>
      <c r="NCN199" s="84"/>
      <c r="NCO199" s="84"/>
      <c r="NCP199" s="84"/>
      <c r="NCQ199" s="84"/>
      <c r="NCR199" s="84"/>
      <c r="NCS199" s="84"/>
      <c r="NCT199" s="84"/>
      <c r="NCU199" s="84"/>
      <c r="NCV199" s="84"/>
      <c r="NCW199" s="84"/>
      <c r="NCX199" s="84"/>
      <c r="NCY199" s="84"/>
      <c r="NCZ199" s="84"/>
      <c r="NDA199" s="84"/>
      <c r="NDB199" s="84"/>
      <c r="NDC199" s="84"/>
      <c r="NDD199" s="84"/>
      <c r="NDE199" s="84"/>
      <c r="NDF199" s="84"/>
      <c r="NDG199" s="84"/>
      <c r="NDH199" s="84"/>
      <c r="NDI199" s="84"/>
      <c r="NDJ199" s="84"/>
      <c r="NDK199" s="84"/>
      <c r="NDL199" s="84"/>
      <c r="NDM199" s="84"/>
      <c r="NDN199" s="84"/>
      <c r="NDO199" s="84"/>
      <c r="NDP199" s="84"/>
      <c r="NDQ199" s="84"/>
      <c r="NDR199" s="84"/>
      <c r="NDS199" s="84"/>
      <c r="NDT199" s="84"/>
      <c r="NDU199" s="84"/>
      <c r="NDV199" s="84"/>
      <c r="NDW199" s="84"/>
      <c r="NDX199" s="84"/>
      <c r="NDY199" s="84"/>
      <c r="NDZ199" s="84"/>
      <c r="NEA199" s="84"/>
      <c r="NEB199" s="84"/>
      <c r="NEC199" s="84"/>
      <c r="NED199" s="84"/>
      <c r="NEE199" s="84"/>
      <c r="NEF199" s="84"/>
      <c r="NEG199" s="84"/>
      <c r="NEH199" s="84"/>
      <c r="NEI199" s="84"/>
      <c r="NEJ199" s="84"/>
      <c r="NEK199" s="84"/>
      <c r="NEL199" s="84"/>
      <c r="NEM199" s="84"/>
      <c r="NEN199" s="84"/>
      <c r="NEO199" s="84"/>
      <c r="NEP199" s="84"/>
      <c r="NEQ199" s="84"/>
      <c r="NER199" s="84"/>
      <c r="NES199" s="84"/>
      <c r="NET199" s="84"/>
      <c r="NEU199" s="84"/>
      <c r="NEV199" s="84"/>
      <c r="NEW199" s="84"/>
      <c r="NEX199" s="84"/>
      <c r="NEY199" s="84"/>
      <c r="NEZ199" s="84"/>
      <c r="NFA199" s="84"/>
      <c r="NFB199" s="84"/>
      <c r="NFC199" s="84"/>
      <c r="NFD199" s="84"/>
      <c r="NFE199" s="84"/>
      <c r="NFF199" s="84"/>
      <c r="NFG199" s="84"/>
      <c r="NFH199" s="84"/>
      <c r="NFI199" s="84"/>
      <c r="NFJ199" s="84"/>
      <c r="NFK199" s="84"/>
      <c r="NFL199" s="84"/>
      <c r="NFM199" s="84"/>
      <c r="NFN199" s="84"/>
      <c r="NFO199" s="84"/>
      <c r="NFP199" s="84"/>
      <c r="NFQ199" s="84"/>
      <c r="NFR199" s="84"/>
      <c r="NFS199" s="84"/>
      <c r="NFT199" s="84"/>
      <c r="NFU199" s="84"/>
      <c r="NFV199" s="84"/>
      <c r="NFW199" s="84"/>
      <c r="NFX199" s="84"/>
      <c r="NFY199" s="84"/>
      <c r="NFZ199" s="84"/>
      <c r="NGA199" s="84"/>
      <c r="NGB199" s="84"/>
      <c r="NGC199" s="84"/>
      <c r="NGD199" s="84"/>
      <c r="NGE199" s="84"/>
      <c r="NGF199" s="84"/>
      <c r="NGG199" s="84"/>
      <c r="NGH199" s="84"/>
      <c r="NGI199" s="84"/>
      <c r="NGJ199" s="84"/>
      <c r="NGK199" s="84"/>
      <c r="NGL199" s="84"/>
      <c r="NGM199" s="84"/>
      <c r="NGN199" s="84"/>
      <c r="NGO199" s="84"/>
      <c r="NGP199" s="84"/>
      <c r="NGQ199" s="84"/>
      <c r="NGR199" s="84"/>
      <c r="NGS199" s="84"/>
      <c r="NGT199" s="84"/>
      <c r="NGU199" s="84"/>
      <c r="NGV199" s="84"/>
      <c r="NGW199" s="84"/>
      <c r="NGX199" s="84"/>
      <c r="NGY199" s="84"/>
      <c r="NGZ199" s="84"/>
      <c r="NHA199" s="84"/>
      <c r="NHB199" s="84"/>
      <c r="NHC199" s="84"/>
      <c r="NHD199" s="84"/>
      <c r="NHE199" s="84"/>
      <c r="NHF199" s="84"/>
      <c r="NHG199" s="84"/>
      <c r="NHH199" s="84"/>
      <c r="NHI199" s="84"/>
      <c r="NHJ199" s="84"/>
      <c r="NHK199" s="84"/>
      <c r="NHL199" s="84"/>
      <c r="NHM199" s="84"/>
      <c r="NHN199" s="84"/>
      <c r="NHO199" s="84"/>
      <c r="NHP199" s="84"/>
      <c r="NHQ199" s="84"/>
      <c r="NHR199" s="84"/>
      <c r="NHS199" s="84"/>
      <c r="NHT199" s="84"/>
      <c r="NHU199" s="84"/>
      <c r="NHV199" s="84"/>
      <c r="NHW199" s="84"/>
      <c r="NHX199" s="84"/>
      <c r="NHY199" s="84"/>
      <c r="NHZ199" s="84"/>
      <c r="NIA199" s="84"/>
      <c r="NIB199" s="84"/>
      <c r="NIC199" s="84"/>
      <c r="NID199" s="84"/>
      <c r="NIE199" s="84"/>
      <c r="NIF199" s="84"/>
      <c r="NIG199" s="84"/>
      <c r="NIH199" s="84"/>
      <c r="NII199" s="84"/>
      <c r="NIJ199" s="84"/>
      <c r="NIK199" s="84"/>
      <c r="NIL199" s="84"/>
      <c r="NIM199" s="84"/>
      <c r="NIN199" s="84"/>
      <c r="NIO199" s="84"/>
      <c r="NIP199" s="84"/>
      <c r="NIQ199" s="84"/>
      <c r="NIR199" s="84"/>
      <c r="NIS199" s="84"/>
      <c r="NIT199" s="84"/>
      <c r="NIU199" s="84"/>
      <c r="NIV199" s="84"/>
      <c r="NIW199" s="84"/>
      <c r="NIX199" s="84"/>
      <c r="NIY199" s="84"/>
      <c r="NIZ199" s="84"/>
      <c r="NJA199" s="84"/>
      <c r="NJB199" s="84"/>
      <c r="NJC199" s="84"/>
      <c r="NJD199" s="84"/>
      <c r="NJE199" s="84"/>
      <c r="NJF199" s="84"/>
      <c r="NJG199" s="84"/>
      <c r="NJH199" s="84"/>
      <c r="NJI199" s="84"/>
      <c r="NJJ199" s="84"/>
      <c r="NJK199" s="84"/>
      <c r="NJL199" s="84"/>
      <c r="NJM199" s="84"/>
      <c r="NJN199" s="84"/>
      <c r="NJO199" s="84"/>
      <c r="NJP199" s="84"/>
      <c r="NJQ199" s="84"/>
      <c r="NJR199" s="84"/>
      <c r="NJS199" s="84"/>
      <c r="NJT199" s="84"/>
      <c r="NJU199" s="84"/>
      <c r="NJV199" s="84"/>
      <c r="NJW199" s="84"/>
      <c r="NJX199" s="84"/>
      <c r="NJY199" s="84"/>
      <c r="NJZ199" s="84"/>
      <c r="NKA199" s="84"/>
      <c r="NKB199" s="84"/>
      <c r="NKC199" s="84"/>
      <c r="NKD199" s="84"/>
      <c r="NKE199" s="84"/>
      <c r="NKF199" s="84"/>
      <c r="NKG199" s="84"/>
      <c r="NKH199" s="84"/>
      <c r="NKI199" s="84"/>
      <c r="NKJ199" s="84"/>
      <c r="NKK199" s="84"/>
      <c r="NKL199" s="84"/>
      <c r="NKM199" s="84"/>
      <c r="NKN199" s="84"/>
      <c r="NKO199" s="84"/>
      <c r="NKP199" s="84"/>
      <c r="NKQ199" s="84"/>
      <c r="NKR199" s="84"/>
      <c r="NKS199" s="84"/>
      <c r="NKT199" s="84"/>
      <c r="NKU199" s="84"/>
      <c r="NKV199" s="84"/>
      <c r="NKW199" s="84"/>
      <c r="NKX199" s="84"/>
      <c r="NKY199" s="84"/>
      <c r="NKZ199" s="84"/>
      <c r="NLA199" s="84"/>
      <c r="NLB199" s="84"/>
      <c r="NLC199" s="84"/>
      <c r="NLD199" s="84"/>
      <c r="NLE199" s="84"/>
      <c r="NLF199" s="84"/>
      <c r="NLG199" s="84"/>
      <c r="NLH199" s="84"/>
      <c r="NLI199" s="84"/>
      <c r="NLJ199" s="84"/>
      <c r="NLK199" s="84"/>
      <c r="NLL199" s="84"/>
      <c r="NLM199" s="84"/>
      <c r="NLN199" s="84"/>
      <c r="NLO199" s="84"/>
      <c r="NLP199" s="84"/>
      <c r="NLQ199" s="84"/>
      <c r="NLR199" s="84"/>
      <c r="NLS199" s="84"/>
      <c r="NLT199" s="84"/>
      <c r="NLU199" s="84"/>
      <c r="NLV199" s="84"/>
      <c r="NLW199" s="84"/>
      <c r="NLX199" s="84"/>
      <c r="NLY199" s="84"/>
      <c r="NLZ199" s="84"/>
      <c r="NMA199" s="84"/>
      <c r="NMB199" s="84"/>
      <c r="NMC199" s="84"/>
      <c r="NMD199" s="84"/>
      <c r="NME199" s="84"/>
      <c r="NMF199" s="84"/>
      <c r="NMG199" s="84"/>
      <c r="NMH199" s="84"/>
      <c r="NMI199" s="84"/>
      <c r="NMJ199" s="84"/>
      <c r="NMK199" s="84"/>
      <c r="NML199" s="84"/>
      <c r="NMM199" s="84"/>
      <c r="NMN199" s="84"/>
      <c r="NMO199" s="84"/>
      <c r="NMP199" s="84"/>
      <c r="NMQ199" s="84"/>
      <c r="NMR199" s="84"/>
      <c r="NMS199" s="84"/>
      <c r="NMT199" s="84"/>
      <c r="NMU199" s="84"/>
      <c r="NMV199" s="84"/>
      <c r="NMW199" s="84"/>
      <c r="NMX199" s="84"/>
      <c r="NMY199" s="84"/>
      <c r="NMZ199" s="84"/>
      <c r="NNA199" s="84"/>
      <c r="NNB199" s="84"/>
      <c r="NNC199" s="84"/>
      <c r="NND199" s="84"/>
      <c r="NNE199" s="84"/>
      <c r="NNF199" s="84"/>
      <c r="NNG199" s="84"/>
      <c r="NNH199" s="84"/>
      <c r="NNI199" s="84"/>
      <c r="NNJ199" s="84"/>
      <c r="NNK199" s="84"/>
      <c r="NNL199" s="84"/>
      <c r="NNM199" s="84"/>
      <c r="NNN199" s="84"/>
      <c r="NNO199" s="84"/>
      <c r="NNP199" s="84"/>
      <c r="NNQ199" s="84"/>
      <c r="NNR199" s="84"/>
      <c r="NNS199" s="84"/>
      <c r="NNT199" s="84"/>
      <c r="NNU199" s="84"/>
      <c r="NNV199" s="84"/>
      <c r="NNW199" s="84"/>
      <c r="NNX199" s="84"/>
      <c r="NNY199" s="84"/>
      <c r="NNZ199" s="84"/>
      <c r="NOA199" s="84"/>
      <c r="NOB199" s="84"/>
      <c r="NOC199" s="84"/>
      <c r="NOD199" s="84"/>
      <c r="NOE199" s="84"/>
      <c r="NOF199" s="84"/>
      <c r="NOG199" s="84"/>
      <c r="NOH199" s="84"/>
      <c r="NOI199" s="84"/>
      <c r="NOJ199" s="84"/>
      <c r="NOK199" s="84"/>
      <c r="NOL199" s="84"/>
      <c r="NOM199" s="84"/>
      <c r="NON199" s="84"/>
      <c r="NOO199" s="84"/>
      <c r="NOP199" s="84"/>
      <c r="NOQ199" s="84"/>
      <c r="NOR199" s="84"/>
      <c r="NOS199" s="84"/>
      <c r="NOT199" s="84"/>
      <c r="NOU199" s="84"/>
      <c r="NOV199" s="84"/>
      <c r="NOW199" s="84"/>
      <c r="NOX199" s="84"/>
      <c r="NOY199" s="84"/>
      <c r="NOZ199" s="84"/>
      <c r="NPA199" s="84"/>
      <c r="NPB199" s="84"/>
      <c r="NPC199" s="84"/>
      <c r="NPD199" s="84"/>
      <c r="NPE199" s="84"/>
      <c r="NPF199" s="84"/>
      <c r="NPG199" s="84"/>
      <c r="NPH199" s="84"/>
      <c r="NPI199" s="84"/>
      <c r="NPJ199" s="84"/>
      <c r="NPK199" s="84"/>
      <c r="NPL199" s="84"/>
      <c r="NPM199" s="84"/>
      <c r="NPN199" s="84"/>
      <c r="NPO199" s="84"/>
      <c r="NPP199" s="84"/>
      <c r="NPQ199" s="84"/>
      <c r="NPR199" s="84"/>
      <c r="NPS199" s="84"/>
      <c r="NPT199" s="84"/>
      <c r="NPU199" s="84"/>
      <c r="NPV199" s="84"/>
      <c r="NPW199" s="84"/>
      <c r="NPX199" s="84"/>
      <c r="NPY199" s="84"/>
      <c r="NPZ199" s="84"/>
      <c r="NQA199" s="84"/>
      <c r="NQB199" s="84"/>
      <c r="NQC199" s="84"/>
      <c r="NQD199" s="84"/>
      <c r="NQE199" s="84"/>
      <c r="NQF199" s="84"/>
      <c r="NQG199" s="84"/>
      <c r="NQH199" s="84"/>
      <c r="NQI199" s="84"/>
      <c r="NQJ199" s="84"/>
      <c r="NQK199" s="84"/>
      <c r="NQL199" s="84"/>
      <c r="NQM199" s="84"/>
      <c r="NQN199" s="84"/>
      <c r="NQO199" s="84"/>
      <c r="NQP199" s="84"/>
      <c r="NQQ199" s="84"/>
      <c r="NQR199" s="84"/>
      <c r="NQS199" s="84"/>
      <c r="NQT199" s="84"/>
      <c r="NQU199" s="84"/>
      <c r="NQV199" s="84"/>
      <c r="NQW199" s="84"/>
      <c r="NQX199" s="84"/>
      <c r="NQY199" s="84"/>
      <c r="NQZ199" s="84"/>
      <c r="NRA199" s="84"/>
      <c r="NRB199" s="84"/>
      <c r="NRC199" s="84"/>
      <c r="NRD199" s="84"/>
      <c r="NRE199" s="84"/>
      <c r="NRF199" s="84"/>
      <c r="NRG199" s="84"/>
      <c r="NRH199" s="84"/>
      <c r="NRI199" s="84"/>
      <c r="NRJ199" s="84"/>
      <c r="NRK199" s="84"/>
      <c r="NRL199" s="84"/>
      <c r="NRM199" s="84"/>
      <c r="NRN199" s="84"/>
      <c r="NRO199" s="84"/>
      <c r="NRP199" s="84"/>
      <c r="NRQ199" s="84"/>
      <c r="NRR199" s="84"/>
      <c r="NRS199" s="84"/>
      <c r="NRT199" s="84"/>
      <c r="NRU199" s="84"/>
      <c r="NRV199" s="84"/>
      <c r="NRW199" s="84"/>
      <c r="NRX199" s="84"/>
      <c r="NRY199" s="84"/>
      <c r="NRZ199" s="84"/>
      <c r="NSA199" s="84"/>
      <c r="NSB199" s="84"/>
      <c r="NSC199" s="84"/>
      <c r="NSD199" s="84"/>
      <c r="NSE199" s="84"/>
      <c r="NSF199" s="84"/>
      <c r="NSG199" s="84"/>
      <c r="NSH199" s="84"/>
      <c r="NSI199" s="84"/>
      <c r="NSJ199" s="84"/>
      <c r="NSK199" s="84"/>
      <c r="NSL199" s="84"/>
      <c r="NSM199" s="84"/>
      <c r="NSN199" s="84"/>
      <c r="NSO199" s="84"/>
      <c r="NSP199" s="84"/>
      <c r="NSQ199" s="84"/>
      <c r="NSR199" s="84"/>
      <c r="NSS199" s="84"/>
      <c r="NST199" s="84"/>
      <c r="NSU199" s="84"/>
      <c r="NSV199" s="84"/>
      <c r="NSW199" s="84"/>
      <c r="NSX199" s="84"/>
      <c r="NSY199" s="84"/>
      <c r="NSZ199" s="84"/>
      <c r="NTA199" s="84"/>
      <c r="NTB199" s="84"/>
      <c r="NTC199" s="84"/>
      <c r="NTD199" s="84"/>
      <c r="NTE199" s="84"/>
      <c r="NTF199" s="84"/>
      <c r="NTG199" s="84"/>
      <c r="NTH199" s="84"/>
      <c r="NTI199" s="84"/>
      <c r="NTJ199" s="84"/>
      <c r="NTK199" s="84"/>
      <c r="NTL199" s="84"/>
      <c r="NTM199" s="84"/>
      <c r="NTN199" s="84"/>
      <c r="NTO199" s="84"/>
      <c r="NTP199" s="84"/>
      <c r="NTQ199" s="84"/>
      <c r="NTR199" s="84"/>
      <c r="NTS199" s="84"/>
      <c r="NTT199" s="84"/>
      <c r="NTU199" s="84"/>
      <c r="NTV199" s="84"/>
      <c r="NTW199" s="84"/>
      <c r="NTX199" s="84"/>
      <c r="NTY199" s="84"/>
      <c r="NTZ199" s="84"/>
      <c r="NUA199" s="84"/>
      <c r="NUB199" s="84"/>
      <c r="NUC199" s="84"/>
      <c r="NUD199" s="84"/>
      <c r="NUE199" s="84"/>
      <c r="NUF199" s="84"/>
      <c r="NUG199" s="84"/>
      <c r="NUH199" s="84"/>
      <c r="NUI199" s="84"/>
      <c r="NUJ199" s="84"/>
      <c r="NUK199" s="84"/>
      <c r="NUL199" s="84"/>
      <c r="NUM199" s="84"/>
      <c r="NUN199" s="84"/>
      <c r="NUO199" s="84"/>
      <c r="NUP199" s="84"/>
      <c r="NUQ199" s="84"/>
      <c r="NUR199" s="84"/>
      <c r="NUS199" s="84"/>
      <c r="NUT199" s="84"/>
      <c r="NUU199" s="84"/>
      <c r="NUV199" s="84"/>
      <c r="NUW199" s="84"/>
      <c r="NUX199" s="84"/>
      <c r="NUY199" s="84"/>
      <c r="NUZ199" s="84"/>
      <c r="NVA199" s="84"/>
      <c r="NVB199" s="84"/>
      <c r="NVC199" s="84"/>
      <c r="NVD199" s="84"/>
      <c r="NVE199" s="84"/>
      <c r="NVF199" s="84"/>
      <c r="NVG199" s="84"/>
      <c r="NVH199" s="84"/>
      <c r="NVI199" s="84"/>
      <c r="NVJ199" s="84"/>
      <c r="NVK199" s="84"/>
      <c r="NVL199" s="84"/>
      <c r="NVM199" s="84"/>
      <c r="NVN199" s="84"/>
      <c r="NVO199" s="84"/>
      <c r="NVP199" s="84"/>
      <c r="NVQ199" s="84"/>
      <c r="NVR199" s="84"/>
      <c r="NVS199" s="84"/>
      <c r="NVT199" s="84"/>
      <c r="NVU199" s="84"/>
      <c r="NVV199" s="84"/>
      <c r="NVW199" s="84"/>
      <c r="NVX199" s="84"/>
      <c r="NVY199" s="84"/>
      <c r="NVZ199" s="84"/>
      <c r="NWA199" s="84"/>
      <c r="NWB199" s="84"/>
      <c r="NWC199" s="84"/>
      <c r="NWD199" s="84"/>
      <c r="NWE199" s="84"/>
      <c r="NWF199" s="84"/>
      <c r="NWG199" s="84"/>
      <c r="NWH199" s="84"/>
      <c r="NWI199" s="84"/>
      <c r="NWJ199" s="84"/>
      <c r="NWK199" s="84"/>
      <c r="NWL199" s="84"/>
      <c r="NWM199" s="84"/>
      <c r="NWN199" s="84"/>
      <c r="NWO199" s="84"/>
      <c r="NWP199" s="84"/>
      <c r="NWQ199" s="84"/>
      <c r="NWR199" s="84"/>
      <c r="NWS199" s="84"/>
      <c r="NWT199" s="84"/>
      <c r="NWU199" s="84"/>
      <c r="NWV199" s="84"/>
      <c r="NWW199" s="84"/>
      <c r="NWX199" s="84"/>
      <c r="NWY199" s="84"/>
      <c r="NWZ199" s="84"/>
      <c r="NXA199" s="84"/>
      <c r="NXB199" s="84"/>
      <c r="NXC199" s="84"/>
      <c r="NXD199" s="84"/>
      <c r="NXE199" s="84"/>
      <c r="NXF199" s="84"/>
      <c r="NXG199" s="84"/>
      <c r="NXH199" s="84"/>
      <c r="NXI199" s="84"/>
      <c r="NXJ199" s="84"/>
      <c r="NXK199" s="84"/>
      <c r="NXL199" s="84"/>
      <c r="NXM199" s="84"/>
      <c r="NXN199" s="84"/>
      <c r="NXO199" s="84"/>
      <c r="NXP199" s="84"/>
      <c r="NXQ199" s="84"/>
      <c r="NXR199" s="84"/>
      <c r="NXS199" s="84"/>
      <c r="NXT199" s="84"/>
      <c r="NXU199" s="84"/>
      <c r="NXV199" s="84"/>
      <c r="NXW199" s="84"/>
      <c r="NXX199" s="84"/>
      <c r="NXY199" s="84"/>
      <c r="NXZ199" s="84"/>
      <c r="NYA199" s="84"/>
      <c r="NYB199" s="84"/>
      <c r="NYC199" s="84"/>
      <c r="NYD199" s="84"/>
      <c r="NYE199" s="84"/>
      <c r="NYF199" s="84"/>
      <c r="NYG199" s="84"/>
      <c r="NYH199" s="84"/>
      <c r="NYI199" s="84"/>
      <c r="NYJ199" s="84"/>
      <c r="NYK199" s="84"/>
      <c r="NYL199" s="84"/>
      <c r="NYM199" s="84"/>
      <c r="NYN199" s="84"/>
      <c r="NYO199" s="84"/>
      <c r="NYP199" s="84"/>
      <c r="NYQ199" s="84"/>
      <c r="NYR199" s="84"/>
      <c r="NYS199" s="84"/>
      <c r="NYT199" s="84"/>
      <c r="NYU199" s="84"/>
      <c r="NYV199" s="84"/>
      <c r="NYW199" s="84"/>
      <c r="NYX199" s="84"/>
      <c r="NYY199" s="84"/>
      <c r="NYZ199" s="84"/>
      <c r="NZA199" s="84"/>
      <c r="NZB199" s="84"/>
      <c r="NZC199" s="84"/>
      <c r="NZD199" s="84"/>
      <c r="NZE199" s="84"/>
      <c r="NZF199" s="84"/>
      <c r="NZG199" s="84"/>
      <c r="NZH199" s="84"/>
      <c r="NZI199" s="84"/>
      <c r="NZJ199" s="84"/>
      <c r="NZK199" s="84"/>
      <c r="NZL199" s="84"/>
      <c r="NZM199" s="84"/>
      <c r="NZN199" s="84"/>
      <c r="NZO199" s="84"/>
      <c r="NZP199" s="84"/>
      <c r="NZQ199" s="84"/>
      <c r="NZR199" s="84"/>
      <c r="NZS199" s="84"/>
      <c r="NZT199" s="84"/>
      <c r="NZU199" s="84"/>
      <c r="NZV199" s="84"/>
      <c r="NZW199" s="84"/>
      <c r="NZX199" s="84"/>
      <c r="NZY199" s="84"/>
      <c r="NZZ199" s="84"/>
      <c r="OAA199" s="84"/>
      <c r="OAB199" s="84"/>
      <c r="OAC199" s="84"/>
      <c r="OAD199" s="84"/>
      <c r="OAE199" s="84"/>
      <c r="OAF199" s="84"/>
      <c r="OAG199" s="84"/>
      <c r="OAH199" s="84"/>
      <c r="OAI199" s="84"/>
      <c r="OAJ199" s="84"/>
      <c r="OAK199" s="84"/>
      <c r="OAL199" s="84"/>
      <c r="OAM199" s="84"/>
      <c r="OAN199" s="84"/>
      <c r="OAO199" s="84"/>
      <c r="OAP199" s="84"/>
      <c r="OAQ199" s="84"/>
      <c r="OAR199" s="84"/>
      <c r="OAS199" s="84"/>
      <c r="OAT199" s="84"/>
      <c r="OAU199" s="84"/>
      <c r="OAV199" s="84"/>
      <c r="OAW199" s="84"/>
      <c r="OAX199" s="84"/>
      <c r="OAY199" s="84"/>
      <c r="OAZ199" s="84"/>
      <c r="OBA199" s="84"/>
      <c r="OBB199" s="84"/>
      <c r="OBC199" s="84"/>
      <c r="OBD199" s="84"/>
      <c r="OBE199" s="84"/>
      <c r="OBF199" s="84"/>
      <c r="OBG199" s="84"/>
      <c r="OBH199" s="84"/>
      <c r="OBI199" s="84"/>
      <c r="OBJ199" s="84"/>
      <c r="OBK199" s="84"/>
      <c r="OBL199" s="84"/>
      <c r="OBM199" s="84"/>
      <c r="OBN199" s="84"/>
      <c r="OBO199" s="84"/>
      <c r="OBP199" s="84"/>
      <c r="OBQ199" s="84"/>
      <c r="OBR199" s="84"/>
      <c r="OBS199" s="84"/>
      <c r="OBT199" s="84"/>
      <c r="OBU199" s="84"/>
      <c r="OBV199" s="84"/>
      <c r="OBW199" s="84"/>
      <c r="OBX199" s="84"/>
      <c r="OBY199" s="84"/>
      <c r="OBZ199" s="84"/>
      <c r="OCA199" s="84"/>
      <c r="OCB199" s="84"/>
      <c r="OCC199" s="84"/>
      <c r="OCD199" s="84"/>
      <c r="OCE199" s="84"/>
      <c r="OCF199" s="84"/>
      <c r="OCG199" s="84"/>
      <c r="OCH199" s="84"/>
      <c r="OCI199" s="84"/>
      <c r="OCJ199" s="84"/>
      <c r="OCK199" s="84"/>
      <c r="OCL199" s="84"/>
      <c r="OCM199" s="84"/>
      <c r="OCN199" s="84"/>
      <c r="OCO199" s="84"/>
      <c r="OCP199" s="84"/>
      <c r="OCQ199" s="84"/>
      <c r="OCR199" s="84"/>
      <c r="OCS199" s="84"/>
      <c r="OCT199" s="84"/>
      <c r="OCU199" s="84"/>
      <c r="OCV199" s="84"/>
      <c r="OCW199" s="84"/>
      <c r="OCX199" s="84"/>
      <c r="OCY199" s="84"/>
      <c r="OCZ199" s="84"/>
      <c r="ODA199" s="84"/>
      <c r="ODB199" s="84"/>
      <c r="ODC199" s="84"/>
      <c r="ODD199" s="84"/>
      <c r="ODE199" s="84"/>
      <c r="ODF199" s="84"/>
      <c r="ODG199" s="84"/>
      <c r="ODH199" s="84"/>
      <c r="ODI199" s="84"/>
      <c r="ODJ199" s="84"/>
      <c r="ODK199" s="84"/>
      <c r="ODL199" s="84"/>
      <c r="ODM199" s="84"/>
      <c r="ODN199" s="84"/>
      <c r="ODO199" s="84"/>
      <c r="ODP199" s="84"/>
      <c r="ODQ199" s="84"/>
      <c r="ODR199" s="84"/>
      <c r="ODS199" s="84"/>
      <c r="ODT199" s="84"/>
      <c r="ODU199" s="84"/>
      <c r="ODV199" s="84"/>
      <c r="ODW199" s="84"/>
      <c r="ODX199" s="84"/>
      <c r="ODY199" s="84"/>
      <c r="ODZ199" s="84"/>
      <c r="OEA199" s="84"/>
      <c r="OEB199" s="84"/>
      <c r="OEC199" s="84"/>
      <c r="OED199" s="84"/>
      <c r="OEE199" s="84"/>
      <c r="OEF199" s="84"/>
      <c r="OEG199" s="84"/>
      <c r="OEH199" s="84"/>
      <c r="OEI199" s="84"/>
      <c r="OEJ199" s="84"/>
      <c r="OEK199" s="84"/>
      <c r="OEL199" s="84"/>
      <c r="OEM199" s="84"/>
      <c r="OEN199" s="84"/>
      <c r="OEO199" s="84"/>
      <c r="OEP199" s="84"/>
      <c r="OEQ199" s="84"/>
      <c r="OER199" s="84"/>
      <c r="OES199" s="84"/>
      <c r="OET199" s="84"/>
      <c r="OEU199" s="84"/>
      <c r="OEV199" s="84"/>
      <c r="OEW199" s="84"/>
      <c r="OEX199" s="84"/>
      <c r="OEY199" s="84"/>
      <c r="OEZ199" s="84"/>
      <c r="OFA199" s="84"/>
      <c r="OFB199" s="84"/>
      <c r="OFC199" s="84"/>
      <c r="OFD199" s="84"/>
      <c r="OFE199" s="84"/>
      <c r="OFF199" s="84"/>
      <c r="OFG199" s="84"/>
      <c r="OFH199" s="84"/>
      <c r="OFI199" s="84"/>
      <c r="OFJ199" s="84"/>
      <c r="OFK199" s="84"/>
      <c r="OFL199" s="84"/>
      <c r="OFM199" s="84"/>
      <c r="OFN199" s="84"/>
      <c r="OFO199" s="84"/>
      <c r="OFP199" s="84"/>
      <c r="OFQ199" s="84"/>
      <c r="OFR199" s="84"/>
      <c r="OFS199" s="84"/>
      <c r="OFT199" s="84"/>
      <c r="OFU199" s="84"/>
      <c r="OFV199" s="84"/>
      <c r="OFW199" s="84"/>
      <c r="OFX199" s="84"/>
      <c r="OFY199" s="84"/>
      <c r="OFZ199" s="84"/>
      <c r="OGA199" s="84"/>
      <c r="OGB199" s="84"/>
      <c r="OGC199" s="84"/>
      <c r="OGD199" s="84"/>
      <c r="OGE199" s="84"/>
      <c r="OGF199" s="84"/>
      <c r="OGG199" s="84"/>
      <c r="OGH199" s="84"/>
      <c r="OGI199" s="84"/>
      <c r="OGJ199" s="84"/>
      <c r="OGK199" s="84"/>
      <c r="OGL199" s="84"/>
      <c r="OGM199" s="84"/>
      <c r="OGN199" s="84"/>
      <c r="OGO199" s="84"/>
      <c r="OGP199" s="84"/>
      <c r="OGQ199" s="84"/>
      <c r="OGR199" s="84"/>
      <c r="OGS199" s="84"/>
      <c r="OGT199" s="84"/>
      <c r="OGU199" s="84"/>
      <c r="OGV199" s="84"/>
      <c r="OGW199" s="84"/>
      <c r="OGX199" s="84"/>
      <c r="OGY199" s="84"/>
      <c r="OGZ199" s="84"/>
      <c r="OHA199" s="84"/>
      <c r="OHB199" s="84"/>
      <c r="OHC199" s="84"/>
      <c r="OHD199" s="84"/>
      <c r="OHE199" s="84"/>
      <c r="OHF199" s="84"/>
      <c r="OHG199" s="84"/>
      <c r="OHH199" s="84"/>
      <c r="OHI199" s="84"/>
      <c r="OHJ199" s="84"/>
      <c r="OHK199" s="84"/>
      <c r="OHL199" s="84"/>
      <c r="OHM199" s="84"/>
      <c r="OHN199" s="84"/>
      <c r="OHO199" s="84"/>
      <c r="OHP199" s="84"/>
      <c r="OHQ199" s="84"/>
      <c r="OHR199" s="84"/>
      <c r="OHS199" s="84"/>
      <c r="OHT199" s="84"/>
      <c r="OHU199" s="84"/>
      <c r="OHV199" s="84"/>
      <c r="OHW199" s="84"/>
      <c r="OHX199" s="84"/>
      <c r="OHY199" s="84"/>
      <c r="OHZ199" s="84"/>
      <c r="OIA199" s="84"/>
      <c r="OIB199" s="84"/>
      <c r="OIC199" s="84"/>
      <c r="OID199" s="84"/>
      <c r="OIE199" s="84"/>
      <c r="OIF199" s="84"/>
      <c r="OIG199" s="84"/>
      <c r="OIH199" s="84"/>
      <c r="OII199" s="84"/>
      <c r="OIJ199" s="84"/>
      <c r="OIK199" s="84"/>
      <c r="OIL199" s="84"/>
      <c r="OIM199" s="84"/>
      <c r="OIN199" s="84"/>
      <c r="OIO199" s="84"/>
      <c r="OIP199" s="84"/>
      <c r="OIQ199" s="84"/>
      <c r="OIR199" s="84"/>
      <c r="OIS199" s="84"/>
      <c r="OIT199" s="84"/>
      <c r="OIU199" s="84"/>
      <c r="OIV199" s="84"/>
      <c r="OIW199" s="84"/>
      <c r="OIX199" s="84"/>
      <c r="OIY199" s="84"/>
      <c r="OIZ199" s="84"/>
      <c r="OJA199" s="84"/>
      <c r="OJB199" s="84"/>
      <c r="OJC199" s="84"/>
      <c r="OJD199" s="84"/>
      <c r="OJE199" s="84"/>
      <c r="OJF199" s="84"/>
      <c r="OJG199" s="84"/>
      <c r="OJH199" s="84"/>
      <c r="OJI199" s="84"/>
      <c r="OJJ199" s="84"/>
      <c r="OJK199" s="84"/>
      <c r="OJL199" s="84"/>
      <c r="OJM199" s="84"/>
      <c r="OJN199" s="84"/>
      <c r="OJO199" s="84"/>
      <c r="OJP199" s="84"/>
      <c r="OJQ199" s="84"/>
      <c r="OJR199" s="84"/>
      <c r="OJS199" s="84"/>
      <c r="OJT199" s="84"/>
      <c r="OJU199" s="84"/>
      <c r="OJV199" s="84"/>
      <c r="OJW199" s="84"/>
      <c r="OJX199" s="84"/>
      <c r="OJY199" s="84"/>
      <c r="OJZ199" s="84"/>
      <c r="OKA199" s="84"/>
      <c r="OKB199" s="84"/>
      <c r="OKC199" s="84"/>
      <c r="OKD199" s="84"/>
      <c r="OKE199" s="84"/>
      <c r="OKF199" s="84"/>
      <c r="OKG199" s="84"/>
      <c r="OKH199" s="84"/>
      <c r="OKI199" s="84"/>
      <c r="OKJ199" s="84"/>
      <c r="OKK199" s="84"/>
      <c r="OKL199" s="84"/>
      <c r="OKM199" s="84"/>
      <c r="OKN199" s="84"/>
      <c r="OKO199" s="84"/>
      <c r="OKP199" s="84"/>
      <c r="OKQ199" s="84"/>
      <c r="OKR199" s="84"/>
      <c r="OKS199" s="84"/>
      <c r="OKT199" s="84"/>
      <c r="OKU199" s="84"/>
      <c r="OKV199" s="84"/>
      <c r="OKW199" s="84"/>
      <c r="OKX199" s="84"/>
      <c r="OKY199" s="84"/>
      <c r="OKZ199" s="84"/>
      <c r="OLA199" s="84"/>
      <c r="OLB199" s="84"/>
      <c r="OLC199" s="84"/>
      <c r="OLD199" s="84"/>
      <c r="OLE199" s="84"/>
      <c r="OLF199" s="84"/>
      <c r="OLG199" s="84"/>
      <c r="OLH199" s="84"/>
      <c r="OLI199" s="84"/>
      <c r="OLJ199" s="84"/>
      <c r="OLK199" s="84"/>
      <c r="OLL199" s="84"/>
      <c r="OLM199" s="84"/>
      <c r="OLN199" s="84"/>
      <c r="OLO199" s="84"/>
      <c r="OLP199" s="84"/>
      <c r="OLQ199" s="84"/>
      <c r="OLR199" s="84"/>
      <c r="OLS199" s="84"/>
      <c r="OLT199" s="84"/>
      <c r="OLU199" s="84"/>
      <c r="OLV199" s="84"/>
      <c r="OLW199" s="84"/>
      <c r="OLX199" s="84"/>
      <c r="OLY199" s="84"/>
      <c r="OLZ199" s="84"/>
      <c r="OMA199" s="84"/>
      <c r="OMB199" s="84"/>
      <c r="OMC199" s="84"/>
      <c r="OMD199" s="84"/>
      <c r="OME199" s="84"/>
      <c r="OMF199" s="84"/>
      <c r="OMG199" s="84"/>
      <c r="OMH199" s="84"/>
      <c r="OMI199" s="84"/>
      <c r="OMJ199" s="84"/>
      <c r="OMK199" s="84"/>
      <c r="OML199" s="84"/>
      <c r="OMM199" s="84"/>
      <c r="OMN199" s="84"/>
      <c r="OMO199" s="84"/>
      <c r="OMP199" s="84"/>
      <c r="OMQ199" s="84"/>
      <c r="OMR199" s="84"/>
      <c r="OMS199" s="84"/>
      <c r="OMT199" s="84"/>
      <c r="OMU199" s="84"/>
      <c r="OMV199" s="84"/>
      <c r="OMW199" s="84"/>
      <c r="OMX199" s="84"/>
      <c r="OMY199" s="84"/>
      <c r="OMZ199" s="84"/>
      <c r="ONA199" s="84"/>
      <c r="ONB199" s="84"/>
      <c r="ONC199" s="84"/>
      <c r="OND199" s="84"/>
      <c r="ONE199" s="84"/>
      <c r="ONF199" s="84"/>
      <c r="ONG199" s="84"/>
      <c r="ONH199" s="84"/>
      <c r="ONI199" s="84"/>
      <c r="ONJ199" s="84"/>
      <c r="ONK199" s="84"/>
      <c r="ONL199" s="84"/>
      <c r="ONM199" s="84"/>
      <c r="ONN199" s="84"/>
      <c r="ONO199" s="84"/>
      <c r="ONP199" s="84"/>
      <c r="ONQ199" s="84"/>
      <c r="ONR199" s="84"/>
      <c r="ONS199" s="84"/>
      <c r="ONT199" s="84"/>
      <c r="ONU199" s="84"/>
      <c r="ONV199" s="84"/>
      <c r="ONW199" s="84"/>
      <c r="ONX199" s="84"/>
      <c r="ONY199" s="84"/>
      <c r="ONZ199" s="84"/>
      <c r="OOA199" s="84"/>
      <c r="OOB199" s="84"/>
      <c r="OOC199" s="84"/>
      <c r="OOD199" s="84"/>
      <c r="OOE199" s="84"/>
      <c r="OOF199" s="84"/>
      <c r="OOG199" s="84"/>
      <c r="OOH199" s="84"/>
      <c r="OOI199" s="84"/>
      <c r="OOJ199" s="84"/>
      <c r="OOK199" s="84"/>
      <c r="OOL199" s="84"/>
      <c r="OOM199" s="84"/>
      <c r="OON199" s="84"/>
      <c r="OOO199" s="84"/>
      <c r="OOP199" s="84"/>
      <c r="OOQ199" s="84"/>
      <c r="OOR199" s="84"/>
      <c r="OOS199" s="84"/>
      <c r="OOT199" s="84"/>
      <c r="OOU199" s="84"/>
      <c r="OOV199" s="84"/>
      <c r="OOW199" s="84"/>
      <c r="OOX199" s="84"/>
      <c r="OOY199" s="84"/>
      <c r="OOZ199" s="84"/>
      <c r="OPA199" s="84"/>
      <c r="OPB199" s="84"/>
      <c r="OPC199" s="84"/>
      <c r="OPD199" s="84"/>
      <c r="OPE199" s="84"/>
      <c r="OPF199" s="84"/>
      <c r="OPG199" s="84"/>
      <c r="OPH199" s="84"/>
      <c r="OPI199" s="84"/>
      <c r="OPJ199" s="84"/>
      <c r="OPK199" s="84"/>
      <c r="OPL199" s="84"/>
      <c r="OPM199" s="84"/>
      <c r="OPN199" s="84"/>
      <c r="OPO199" s="84"/>
      <c r="OPP199" s="84"/>
      <c r="OPQ199" s="84"/>
      <c r="OPR199" s="84"/>
      <c r="OPS199" s="84"/>
      <c r="OPT199" s="84"/>
      <c r="OPU199" s="84"/>
      <c r="OPV199" s="84"/>
      <c r="OPW199" s="84"/>
      <c r="OPX199" s="84"/>
      <c r="OPY199" s="84"/>
      <c r="OPZ199" s="84"/>
      <c r="OQA199" s="84"/>
      <c r="OQB199" s="84"/>
      <c r="OQC199" s="84"/>
      <c r="OQD199" s="84"/>
      <c r="OQE199" s="84"/>
      <c r="OQF199" s="84"/>
      <c r="OQG199" s="84"/>
      <c r="OQH199" s="84"/>
      <c r="OQI199" s="84"/>
      <c r="OQJ199" s="84"/>
      <c r="OQK199" s="84"/>
      <c r="OQL199" s="84"/>
      <c r="OQM199" s="84"/>
      <c r="OQN199" s="84"/>
      <c r="OQO199" s="84"/>
      <c r="OQP199" s="84"/>
      <c r="OQQ199" s="84"/>
      <c r="OQR199" s="84"/>
      <c r="OQS199" s="84"/>
      <c r="OQT199" s="84"/>
      <c r="OQU199" s="84"/>
      <c r="OQV199" s="84"/>
      <c r="OQW199" s="84"/>
      <c r="OQX199" s="84"/>
      <c r="OQY199" s="84"/>
      <c r="OQZ199" s="84"/>
      <c r="ORA199" s="84"/>
      <c r="ORB199" s="84"/>
      <c r="ORC199" s="84"/>
      <c r="ORD199" s="84"/>
      <c r="ORE199" s="84"/>
      <c r="ORF199" s="84"/>
      <c r="ORG199" s="84"/>
      <c r="ORH199" s="84"/>
      <c r="ORI199" s="84"/>
      <c r="ORJ199" s="84"/>
      <c r="ORK199" s="84"/>
      <c r="ORL199" s="84"/>
      <c r="ORM199" s="84"/>
      <c r="ORN199" s="84"/>
      <c r="ORO199" s="84"/>
      <c r="ORP199" s="84"/>
      <c r="ORQ199" s="84"/>
      <c r="ORR199" s="84"/>
      <c r="ORS199" s="84"/>
      <c r="ORT199" s="84"/>
      <c r="ORU199" s="84"/>
      <c r="ORV199" s="84"/>
      <c r="ORW199" s="84"/>
      <c r="ORX199" s="84"/>
      <c r="ORY199" s="84"/>
      <c r="ORZ199" s="84"/>
      <c r="OSA199" s="84"/>
      <c r="OSB199" s="84"/>
      <c r="OSC199" s="84"/>
      <c r="OSD199" s="84"/>
      <c r="OSE199" s="84"/>
      <c r="OSF199" s="84"/>
      <c r="OSG199" s="84"/>
      <c r="OSH199" s="84"/>
      <c r="OSI199" s="84"/>
      <c r="OSJ199" s="84"/>
      <c r="OSK199" s="84"/>
      <c r="OSL199" s="84"/>
      <c r="OSM199" s="84"/>
      <c r="OSN199" s="84"/>
      <c r="OSO199" s="84"/>
      <c r="OSP199" s="84"/>
      <c r="OSQ199" s="84"/>
      <c r="OSR199" s="84"/>
      <c r="OSS199" s="84"/>
      <c r="OST199" s="84"/>
      <c r="OSU199" s="84"/>
      <c r="OSV199" s="84"/>
      <c r="OSW199" s="84"/>
      <c r="OSX199" s="84"/>
      <c r="OSY199" s="84"/>
      <c r="OSZ199" s="84"/>
      <c r="OTA199" s="84"/>
      <c r="OTB199" s="84"/>
      <c r="OTC199" s="84"/>
      <c r="OTD199" s="84"/>
      <c r="OTE199" s="84"/>
      <c r="OTF199" s="84"/>
      <c r="OTG199" s="84"/>
      <c r="OTH199" s="84"/>
      <c r="OTI199" s="84"/>
      <c r="OTJ199" s="84"/>
      <c r="OTK199" s="84"/>
      <c r="OTL199" s="84"/>
      <c r="OTM199" s="84"/>
      <c r="OTN199" s="84"/>
      <c r="OTO199" s="84"/>
      <c r="OTP199" s="84"/>
      <c r="OTQ199" s="84"/>
      <c r="OTR199" s="84"/>
      <c r="OTS199" s="84"/>
      <c r="OTT199" s="84"/>
      <c r="OTU199" s="84"/>
      <c r="OTV199" s="84"/>
      <c r="OTW199" s="84"/>
      <c r="OTX199" s="84"/>
      <c r="OTY199" s="84"/>
      <c r="OTZ199" s="84"/>
      <c r="OUA199" s="84"/>
      <c r="OUB199" s="84"/>
      <c r="OUC199" s="84"/>
      <c r="OUD199" s="84"/>
      <c r="OUE199" s="84"/>
      <c r="OUF199" s="84"/>
      <c r="OUG199" s="84"/>
      <c r="OUH199" s="84"/>
      <c r="OUI199" s="84"/>
      <c r="OUJ199" s="84"/>
      <c r="OUK199" s="84"/>
      <c r="OUL199" s="84"/>
      <c r="OUM199" s="84"/>
      <c r="OUN199" s="84"/>
      <c r="OUO199" s="84"/>
      <c r="OUP199" s="84"/>
      <c r="OUQ199" s="84"/>
      <c r="OUR199" s="84"/>
      <c r="OUS199" s="84"/>
      <c r="OUT199" s="84"/>
      <c r="OUU199" s="84"/>
      <c r="OUV199" s="84"/>
      <c r="OUW199" s="84"/>
      <c r="OUX199" s="84"/>
      <c r="OUY199" s="84"/>
      <c r="OUZ199" s="84"/>
      <c r="OVA199" s="84"/>
      <c r="OVB199" s="84"/>
      <c r="OVC199" s="84"/>
      <c r="OVD199" s="84"/>
      <c r="OVE199" s="84"/>
      <c r="OVF199" s="84"/>
      <c r="OVG199" s="84"/>
      <c r="OVH199" s="84"/>
      <c r="OVI199" s="84"/>
      <c r="OVJ199" s="84"/>
      <c r="OVK199" s="84"/>
      <c r="OVL199" s="84"/>
      <c r="OVM199" s="84"/>
      <c r="OVN199" s="84"/>
      <c r="OVO199" s="84"/>
      <c r="OVP199" s="84"/>
      <c r="OVQ199" s="84"/>
      <c r="OVR199" s="84"/>
      <c r="OVS199" s="84"/>
      <c r="OVT199" s="84"/>
      <c r="OVU199" s="84"/>
      <c r="OVV199" s="84"/>
      <c r="OVW199" s="84"/>
      <c r="OVX199" s="84"/>
      <c r="OVY199" s="84"/>
      <c r="OVZ199" s="84"/>
      <c r="OWA199" s="84"/>
      <c r="OWB199" s="84"/>
      <c r="OWC199" s="84"/>
      <c r="OWD199" s="84"/>
      <c r="OWE199" s="84"/>
      <c r="OWF199" s="84"/>
      <c r="OWG199" s="84"/>
      <c r="OWH199" s="84"/>
      <c r="OWI199" s="84"/>
      <c r="OWJ199" s="84"/>
      <c r="OWK199" s="84"/>
      <c r="OWL199" s="84"/>
      <c r="OWM199" s="84"/>
      <c r="OWN199" s="84"/>
      <c r="OWO199" s="84"/>
      <c r="OWP199" s="84"/>
      <c r="OWQ199" s="84"/>
      <c r="OWR199" s="84"/>
      <c r="OWS199" s="84"/>
      <c r="OWT199" s="84"/>
      <c r="OWU199" s="84"/>
      <c r="OWV199" s="84"/>
      <c r="OWW199" s="84"/>
      <c r="OWX199" s="84"/>
      <c r="OWY199" s="84"/>
      <c r="OWZ199" s="84"/>
      <c r="OXA199" s="84"/>
      <c r="OXB199" s="84"/>
      <c r="OXC199" s="84"/>
      <c r="OXD199" s="84"/>
      <c r="OXE199" s="84"/>
      <c r="OXF199" s="84"/>
      <c r="OXG199" s="84"/>
      <c r="OXH199" s="84"/>
      <c r="OXI199" s="84"/>
      <c r="OXJ199" s="84"/>
      <c r="OXK199" s="84"/>
      <c r="OXL199" s="84"/>
      <c r="OXM199" s="84"/>
      <c r="OXN199" s="84"/>
      <c r="OXO199" s="84"/>
      <c r="OXP199" s="84"/>
      <c r="OXQ199" s="84"/>
      <c r="OXR199" s="84"/>
      <c r="OXS199" s="84"/>
      <c r="OXT199" s="84"/>
      <c r="OXU199" s="84"/>
      <c r="OXV199" s="84"/>
      <c r="OXW199" s="84"/>
      <c r="OXX199" s="84"/>
      <c r="OXY199" s="84"/>
      <c r="OXZ199" s="84"/>
      <c r="OYA199" s="84"/>
      <c r="OYB199" s="84"/>
      <c r="OYC199" s="84"/>
      <c r="OYD199" s="84"/>
      <c r="OYE199" s="84"/>
      <c r="OYF199" s="84"/>
      <c r="OYG199" s="84"/>
      <c r="OYH199" s="84"/>
      <c r="OYI199" s="84"/>
      <c r="OYJ199" s="84"/>
      <c r="OYK199" s="84"/>
      <c r="OYL199" s="84"/>
      <c r="OYM199" s="84"/>
      <c r="OYN199" s="84"/>
      <c r="OYO199" s="84"/>
      <c r="OYP199" s="84"/>
      <c r="OYQ199" s="84"/>
      <c r="OYR199" s="84"/>
      <c r="OYS199" s="84"/>
      <c r="OYT199" s="84"/>
      <c r="OYU199" s="84"/>
      <c r="OYV199" s="84"/>
      <c r="OYW199" s="84"/>
      <c r="OYX199" s="84"/>
      <c r="OYY199" s="84"/>
      <c r="OYZ199" s="84"/>
      <c r="OZA199" s="84"/>
      <c r="OZB199" s="84"/>
      <c r="OZC199" s="84"/>
      <c r="OZD199" s="84"/>
      <c r="OZE199" s="84"/>
      <c r="OZF199" s="84"/>
      <c r="OZG199" s="84"/>
      <c r="OZH199" s="84"/>
      <c r="OZI199" s="84"/>
      <c r="OZJ199" s="84"/>
      <c r="OZK199" s="84"/>
      <c r="OZL199" s="84"/>
      <c r="OZM199" s="84"/>
      <c r="OZN199" s="84"/>
      <c r="OZO199" s="84"/>
      <c r="OZP199" s="84"/>
      <c r="OZQ199" s="84"/>
      <c r="OZR199" s="84"/>
      <c r="OZS199" s="84"/>
      <c r="OZT199" s="84"/>
      <c r="OZU199" s="84"/>
      <c r="OZV199" s="84"/>
      <c r="OZW199" s="84"/>
      <c r="OZX199" s="84"/>
      <c r="OZY199" s="84"/>
      <c r="OZZ199" s="84"/>
      <c r="PAA199" s="84"/>
      <c r="PAB199" s="84"/>
      <c r="PAC199" s="84"/>
      <c r="PAD199" s="84"/>
      <c r="PAE199" s="84"/>
      <c r="PAF199" s="84"/>
      <c r="PAG199" s="84"/>
      <c r="PAH199" s="84"/>
      <c r="PAI199" s="84"/>
      <c r="PAJ199" s="84"/>
      <c r="PAK199" s="84"/>
      <c r="PAL199" s="84"/>
      <c r="PAM199" s="84"/>
      <c r="PAN199" s="84"/>
      <c r="PAO199" s="84"/>
      <c r="PAP199" s="84"/>
      <c r="PAQ199" s="84"/>
      <c r="PAR199" s="84"/>
      <c r="PAS199" s="84"/>
      <c r="PAT199" s="84"/>
      <c r="PAU199" s="84"/>
      <c r="PAV199" s="84"/>
      <c r="PAW199" s="84"/>
      <c r="PAX199" s="84"/>
      <c r="PAY199" s="84"/>
      <c r="PAZ199" s="84"/>
      <c r="PBA199" s="84"/>
      <c r="PBB199" s="84"/>
      <c r="PBC199" s="84"/>
      <c r="PBD199" s="84"/>
      <c r="PBE199" s="84"/>
      <c r="PBF199" s="84"/>
      <c r="PBG199" s="84"/>
      <c r="PBH199" s="84"/>
      <c r="PBI199" s="84"/>
      <c r="PBJ199" s="84"/>
      <c r="PBK199" s="84"/>
      <c r="PBL199" s="84"/>
      <c r="PBM199" s="84"/>
      <c r="PBN199" s="84"/>
      <c r="PBO199" s="84"/>
      <c r="PBP199" s="84"/>
      <c r="PBQ199" s="84"/>
      <c r="PBR199" s="84"/>
      <c r="PBS199" s="84"/>
      <c r="PBT199" s="84"/>
      <c r="PBU199" s="84"/>
      <c r="PBV199" s="84"/>
      <c r="PBW199" s="84"/>
      <c r="PBX199" s="84"/>
      <c r="PBY199" s="84"/>
      <c r="PBZ199" s="84"/>
      <c r="PCA199" s="84"/>
      <c r="PCB199" s="84"/>
      <c r="PCC199" s="84"/>
      <c r="PCD199" s="84"/>
      <c r="PCE199" s="84"/>
      <c r="PCF199" s="84"/>
      <c r="PCG199" s="84"/>
      <c r="PCH199" s="84"/>
      <c r="PCI199" s="84"/>
      <c r="PCJ199" s="84"/>
      <c r="PCK199" s="84"/>
      <c r="PCL199" s="84"/>
      <c r="PCM199" s="84"/>
      <c r="PCN199" s="84"/>
      <c r="PCO199" s="84"/>
      <c r="PCP199" s="84"/>
      <c r="PCQ199" s="84"/>
      <c r="PCR199" s="84"/>
      <c r="PCS199" s="84"/>
      <c r="PCT199" s="84"/>
      <c r="PCU199" s="84"/>
      <c r="PCV199" s="84"/>
      <c r="PCW199" s="84"/>
      <c r="PCX199" s="84"/>
      <c r="PCY199" s="84"/>
      <c r="PCZ199" s="84"/>
      <c r="PDA199" s="84"/>
      <c r="PDB199" s="84"/>
      <c r="PDC199" s="84"/>
      <c r="PDD199" s="84"/>
      <c r="PDE199" s="84"/>
      <c r="PDF199" s="84"/>
      <c r="PDG199" s="84"/>
      <c r="PDH199" s="84"/>
      <c r="PDI199" s="84"/>
      <c r="PDJ199" s="84"/>
      <c r="PDK199" s="84"/>
      <c r="PDL199" s="84"/>
      <c r="PDM199" s="84"/>
      <c r="PDN199" s="84"/>
      <c r="PDO199" s="84"/>
      <c r="PDP199" s="84"/>
      <c r="PDQ199" s="84"/>
      <c r="PDR199" s="84"/>
      <c r="PDS199" s="84"/>
      <c r="PDT199" s="84"/>
      <c r="PDU199" s="84"/>
      <c r="PDV199" s="84"/>
      <c r="PDW199" s="84"/>
      <c r="PDX199" s="84"/>
      <c r="PDY199" s="84"/>
      <c r="PDZ199" s="84"/>
      <c r="PEA199" s="84"/>
      <c r="PEB199" s="84"/>
      <c r="PEC199" s="84"/>
      <c r="PED199" s="84"/>
      <c r="PEE199" s="84"/>
      <c r="PEF199" s="84"/>
      <c r="PEG199" s="84"/>
      <c r="PEH199" s="84"/>
      <c r="PEI199" s="84"/>
      <c r="PEJ199" s="84"/>
      <c r="PEK199" s="84"/>
      <c r="PEL199" s="84"/>
      <c r="PEM199" s="84"/>
      <c r="PEN199" s="84"/>
      <c r="PEO199" s="84"/>
      <c r="PEP199" s="84"/>
      <c r="PEQ199" s="84"/>
      <c r="PER199" s="84"/>
      <c r="PES199" s="84"/>
      <c r="PET199" s="84"/>
      <c r="PEU199" s="84"/>
      <c r="PEV199" s="84"/>
      <c r="PEW199" s="84"/>
      <c r="PEX199" s="84"/>
      <c r="PEY199" s="84"/>
      <c r="PEZ199" s="84"/>
      <c r="PFA199" s="84"/>
      <c r="PFB199" s="84"/>
      <c r="PFC199" s="84"/>
      <c r="PFD199" s="84"/>
      <c r="PFE199" s="84"/>
      <c r="PFF199" s="84"/>
      <c r="PFG199" s="84"/>
      <c r="PFH199" s="84"/>
      <c r="PFI199" s="84"/>
      <c r="PFJ199" s="84"/>
      <c r="PFK199" s="84"/>
      <c r="PFL199" s="84"/>
      <c r="PFM199" s="84"/>
      <c r="PFN199" s="84"/>
      <c r="PFO199" s="84"/>
      <c r="PFP199" s="84"/>
      <c r="PFQ199" s="84"/>
      <c r="PFR199" s="84"/>
      <c r="PFS199" s="84"/>
      <c r="PFT199" s="84"/>
      <c r="PFU199" s="84"/>
      <c r="PFV199" s="84"/>
      <c r="PFW199" s="84"/>
      <c r="PFX199" s="84"/>
      <c r="PFY199" s="84"/>
      <c r="PFZ199" s="84"/>
      <c r="PGA199" s="84"/>
      <c r="PGB199" s="84"/>
      <c r="PGC199" s="84"/>
      <c r="PGD199" s="84"/>
      <c r="PGE199" s="84"/>
      <c r="PGF199" s="84"/>
      <c r="PGG199" s="84"/>
      <c r="PGH199" s="84"/>
      <c r="PGI199" s="84"/>
      <c r="PGJ199" s="84"/>
      <c r="PGK199" s="84"/>
      <c r="PGL199" s="84"/>
      <c r="PGM199" s="84"/>
      <c r="PGN199" s="84"/>
      <c r="PGO199" s="84"/>
      <c r="PGP199" s="84"/>
      <c r="PGQ199" s="84"/>
      <c r="PGR199" s="84"/>
      <c r="PGS199" s="84"/>
      <c r="PGT199" s="84"/>
      <c r="PGU199" s="84"/>
      <c r="PGV199" s="84"/>
      <c r="PGW199" s="84"/>
      <c r="PGX199" s="84"/>
      <c r="PGY199" s="84"/>
      <c r="PGZ199" s="84"/>
      <c r="PHA199" s="84"/>
      <c r="PHB199" s="84"/>
      <c r="PHC199" s="84"/>
      <c r="PHD199" s="84"/>
      <c r="PHE199" s="84"/>
      <c r="PHF199" s="84"/>
      <c r="PHG199" s="84"/>
      <c r="PHH199" s="84"/>
      <c r="PHI199" s="84"/>
      <c r="PHJ199" s="84"/>
      <c r="PHK199" s="84"/>
      <c r="PHL199" s="84"/>
      <c r="PHM199" s="84"/>
      <c r="PHN199" s="84"/>
      <c r="PHO199" s="84"/>
      <c r="PHP199" s="84"/>
      <c r="PHQ199" s="84"/>
      <c r="PHR199" s="84"/>
      <c r="PHS199" s="84"/>
      <c r="PHT199" s="84"/>
      <c r="PHU199" s="84"/>
      <c r="PHV199" s="84"/>
      <c r="PHW199" s="84"/>
      <c r="PHX199" s="84"/>
      <c r="PHY199" s="84"/>
      <c r="PHZ199" s="84"/>
      <c r="PIA199" s="84"/>
      <c r="PIB199" s="84"/>
      <c r="PIC199" s="84"/>
      <c r="PID199" s="84"/>
      <c r="PIE199" s="84"/>
      <c r="PIF199" s="84"/>
      <c r="PIG199" s="84"/>
      <c r="PIH199" s="84"/>
      <c r="PII199" s="84"/>
      <c r="PIJ199" s="84"/>
      <c r="PIK199" s="84"/>
      <c r="PIL199" s="84"/>
      <c r="PIM199" s="84"/>
      <c r="PIN199" s="84"/>
      <c r="PIO199" s="84"/>
      <c r="PIP199" s="84"/>
      <c r="PIQ199" s="84"/>
      <c r="PIR199" s="84"/>
      <c r="PIS199" s="84"/>
      <c r="PIT199" s="84"/>
      <c r="PIU199" s="84"/>
      <c r="PIV199" s="84"/>
      <c r="PIW199" s="84"/>
      <c r="PIX199" s="84"/>
      <c r="PIY199" s="84"/>
      <c r="PIZ199" s="84"/>
      <c r="PJA199" s="84"/>
      <c r="PJB199" s="84"/>
      <c r="PJC199" s="84"/>
      <c r="PJD199" s="84"/>
      <c r="PJE199" s="84"/>
      <c r="PJF199" s="84"/>
      <c r="PJG199" s="84"/>
      <c r="PJH199" s="84"/>
      <c r="PJI199" s="84"/>
      <c r="PJJ199" s="84"/>
      <c r="PJK199" s="84"/>
      <c r="PJL199" s="84"/>
      <c r="PJM199" s="84"/>
      <c r="PJN199" s="84"/>
      <c r="PJO199" s="84"/>
      <c r="PJP199" s="84"/>
      <c r="PJQ199" s="84"/>
      <c r="PJR199" s="84"/>
      <c r="PJS199" s="84"/>
      <c r="PJT199" s="84"/>
      <c r="PJU199" s="84"/>
      <c r="PJV199" s="84"/>
      <c r="PJW199" s="84"/>
      <c r="PJX199" s="84"/>
      <c r="PJY199" s="84"/>
      <c r="PJZ199" s="84"/>
      <c r="PKA199" s="84"/>
      <c r="PKB199" s="84"/>
      <c r="PKC199" s="84"/>
      <c r="PKD199" s="84"/>
      <c r="PKE199" s="84"/>
      <c r="PKF199" s="84"/>
      <c r="PKG199" s="84"/>
      <c r="PKH199" s="84"/>
      <c r="PKI199" s="84"/>
      <c r="PKJ199" s="84"/>
      <c r="PKK199" s="84"/>
      <c r="PKL199" s="84"/>
      <c r="PKM199" s="84"/>
      <c r="PKN199" s="84"/>
      <c r="PKO199" s="84"/>
      <c r="PKP199" s="84"/>
      <c r="PKQ199" s="84"/>
      <c r="PKR199" s="84"/>
      <c r="PKS199" s="84"/>
      <c r="PKT199" s="84"/>
      <c r="PKU199" s="84"/>
      <c r="PKV199" s="84"/>
      <c r="PKW199" s="84"/>
      <c r="PKX199" s="84"/>
      <c r="PKY199" s="84"/>
      <c r="PKZ199" s="84"/>
      <c r="PLA199" s="84"/>
      <c r="PLB199" s="84"/>
      <c r="PLC199" s="84"/>
      <c r="PLD199" s="84"/>
      <c r="PLE199" s="84"/>
      <c r="PLF199" s="84"/>
      <c r="PLG199" s="84"/>
      <c r="PLH199" s="84"/>
      <c r="PLI199" s="84"/>
      <c r="PLJ199" s="84"/>
      <c r="PLK199" s="84"/>
      <c r="PLL199" s="84"/>
      <c r="PLM199" s="84"/>
      <c r="PLN199" s="84"/>
      <c r="PLO199" s="84"/>
      <c r="PLP199" s="84"/>
      <c r="PLQ199" s="84"/>
      <c r="PLR199" s="84"/>
      <c r="PLS199" s="84"/>
      <c r="PLT199" s="84"/>
      <c r="PLU199" s="84"/>
      <c r="PLV199" s="84"/>
      <c r="PLW199" s="84"/>
      <c r="PLX199" s="84"/>
      <c r="PLY199" s="84"/>
      <c r="PLZ199" s="84"/>
      <c r="PMA199" s="84"/>
      <c r="PMB199" s="84"/>
      <c r="PMC199" s="84"/>
      <c r="PMD199" s="84"/>
      <c r="PME199" s="84"/>
      <c r="PMF199" s="84"/>
      <c r="PMG199" s="84"/>
      <c r="PMH199" s="84"/>
      <c r="PMI199" s="84"/>
      <c r="PMJ199" s="84"/>
      <c r="PMK199" s="84"/>
      <c r="PML199" s="84"/>
      <c r="PMM199" s="84"/>
      <c r="PMN199" s="84"/>
      <c r="PMO199" s="84"/>
      <c r="PMP199" s="84"/>
      <c r="PMQ199" s="84"/>
      <c r="PMR199" s="84"/>
      <c r="PMS199" s="84"/>
      <c r="PMT199" s="84"/>
      <c r="PMU199" s="84"/>
      <c r="PMV199" s="84"/>
      <c r="PMW199" s="84"/>
      <c r="PMX199" s="84"/>
      <c r="PMY199" s="84"/>
      <c r="PMZ199" s="84"/>
      <c r="PNA199" s="84"/>
      <c r="PNB199" s="84"/>
      <c r="PNC199" s="84"/>
      <c r="PND199" s="84"/>
      <c r="PNE199" s="84"/>
      <c r="PNF199" s="84"/>
      <c r="PNG199" s="84"/>
      <c r="PNH199" s="84"/>
      <c r="PNI199" s="84"/>
      <c r="PNJ199" s="84"/>
      <c r="PNK199" s="84"/>
      <c r="PNL199" s="84"/>
      <c r="PNM199" s="84"/>
      <c r="PNN199" s="84"/>
      <c r="PNO199" s="84"/>
      <c r="PNP199" s="84"/>
      <c r="PNQ199" s="84"/>
      <c r="PNR199" s="84"/>
      <c r="PNS199" s="84"/>
      <c r="PNT199" s="84"/>
      <c r="PNU199" s="84"/>
      <c r="PNV199" s="84"/>
      <c r="PNW199" s="84"/>
      <c r="PNX199" s="84"/>
      <c r="PNY199" s="84"/>
      <c r="PNZ199" s="84"/>
      <c r="POA199" s="84"/>
      <c r="POB199" s="84"/>
      <c r="POC199" s="84"/>
      <c r="POD199" s="84"/>
      <c r="POE199" s="84"/>
      <c r="POF199" s="84"/>
      <c r="POG199" s="84"/>
      <c r="POH199" s="84"/>
      <c r="POI199" s="84"/>
      <c r="POJ199" s="84"/>
      <c r="POK199" s="84"/>
      <c r="POL199" s="84"/>
      <c r="POM199" s="84"/>
      <c r="PON199" s="84"/>
      <c r="POO199" s="84"/>
      <c r="POP199" s="84"/>
      <c r="POQ199" s="84"/>
      <c r="POR199" s="84"/>
      <c r="POS199" s="84"/>
      <c r="POT199" s="84"/>
      <c r="POU199" s="84"/>
      <c r="POV199" s="84"/>
      <c r="POW199" s="84"/>
      <c r="POX199" s="84"/>
      <c r="POY199" s="84"/>
      <c r="POZ199" s="84"/>
      <c r="PPA199" s="84"/>
      <c r="PPB199" s="84"/>
      <c r="PPC199" s="84"/>
      <c r="PPD199" s="84"/>
      <c r="PPE199" s="84"/>
      <c r="PPF199" s="84"/>
      <c r="PPG199" s="84"/>
      <c r="PPH199" s="84"/>
      <c r="PPI199" s="84"/>
      <c r="PPJ199" s="84"/>
      <c r="PPK199" s="84"/>
      <c r="PPL199" s="84"/>
      <c r="PPM199" s="84"/>
      <c r="PPN199" s="84"/>
      <c r="PPO199" s="84"/>
      <c r="PPP199" s="84"/>
      <c r="PPQ199" s="84"/>
      <c r="PPR199" s="84"/>
      <c r="PPS199" s="84"/>
      <c r="PPT199" s="84"/>
      <c r="PPU199" s="84"/>
      <c r="PPV199" s="84"/>
      <c r="PPW199" s="84"/>
      <c r="PPX199" s="84"/>
      <c r="PPY199" s="84"/>
      <c r="PPZ199" s="84"/>
      <c r="PQA199" s="84"/>
      <c r="PQB199" s="84"/>
      <c r="PQC199" s="84"/>
      <c r="PQD199" s="84"/>
      <c r="PQE199" s="84"/>
      <c r="PQF199" s="84"/>
      <c r="PQG199" s="84"/>
      <c r="PQH199" s="84"/>
      <c r="PQI199" s="84"/>
      <c r="PQJ199" s="84"/>
      <c r="PQK199" s="84"/>
      <c r="PQL199" s="84"/>
      <c r="PQM199" s="84"/>
      <c r="PQN199" s="84"/>
      <c r="PQO199" s="84"/>
      <c r="PQP199" s="84"/>
      <c r="PQQ199" s="84"/>
      <c r="PQR199" s="84"/>
      <c r="PQS199" s="84"/>
      <c r="PQT199" s="84"/>
      <c r="PQU199" s="84"/>
      <c r="PQV199" s="84"/>
      <c r="PQW199" s="84"/>
      <c r="PQX199" s="84"/>
      <c r="PQY199" s="84"/>
      <c r="PQZ199" s="84"/>
      <c r="PRA199" s="84"/>
      <c r="PRB199" s="84"/>
      <c r="PRC199" s="84"/>
      <c r="PRD199" s="84"/>
      <c r="PRE199" s="84"/>
      <c r="PRF199" s="84"/>
      <c r="PRG199" s="84"/>
      <c r="PRH199" s="84"/>
      <c r="PRI199" s="84"/>
      <c r="PRJ199" s="84"/>
      <c r="PRK199" s="84"/>
      <c r="PRL199" s="84"/>
      <c r="PRM199" s="84"/>
      <c r="PRN199" s="84"/>
      <c r="PRO199" s="84"/>
      <c r="PRP199" s="84"/>
      <c r="PRQ199" s="84"/>
      <c r="PRR199" s="84"/>
      <c r="PRS199" s="84"/>
      <c r="PRT199" s="84"/>
      <c r="PRU199" s="84"/>
      <c r="PRV199" s="84"/>
      <c r="PRW199" s="84"/>
      <c r="PRX199" s="84"/>
      <c r="PRY199" s="84"/>
      <c r="PRZ199" s="84"/>
      <c r="PSA199" s="84"/>
      <c r="PSB199" s="84"/>
      <c r="PSC199" s="84"/>
      <c r="PSD199" s="84"/>
      <c r="PSE199" s="84"/>
      <c r="PSF199" s="84"/>
      <c r="PSG199" s="84"/>
      <c r="PSH199" s="84"/>
      <c r="PSI199" s="84"/>
      <c r="PSJ199" s="84"/>
      <c r="PSK199" s="84"/>
      <c r="PSL199" s="84"/>
      <c r="PSM199" s="84"/>
      <c r="PSN199" s="84"/>
      <c r="PSO199" s="84"/>
      <c r="PSP199" s="84"/>
      <c r="PSQ199" s="84"/>
      <c r="PSR199" s="84"/>
      <c r="PSS199" s="84"/>
      <c r="PST199" s="84"/>
      <c r="PSU199" s="84"/>
      <c r="PSV199" s="84"/>
      <c r="PSW199" s="84"/>
      <c r="PSX199" s="84"/>
      <c r="PSY199" s="84"/>
      <c r="PSZ199" s="84"/>
      <c r="PTA199" s="84"/>
      <c r="PTB199" s="84"/>
      <c r="PTC199" s="84"/>
      <c r="PTD199" s="84"/>
      <c r="PTE199" s="84"/>
      <c r="PTF199" s="84"/>
      <c r="PTG199" s="84"/>
      <c r="PTH199" s="84"/>
      <c r="PTI199" s="84"/>
      <c r="PTJ199" s="84"/>
      <c r="PTK199" s="84"/>
      <c r="PTL199" s="84"/>
      <c r="PTM199" s="84"/>
      <c r="PTN199" s="84"/>
      <c r="PTO199" s="84"/>
      <c r="PTP199" s="84"/>
      <c r="PTQ199" s="84"/>
      <c r="PTR199" s="84"/>
      <c r="PTS199" s="84"/>
      <c r="PTT199" s="84"/>
      <c r="PTU199" s="84"/>
      <c r="PTV199" s="84"/>
      <c r="PTW199" s="84"/>
      <c r="PTX199" s="84"/>
      <c r="PTY199" s="84"/>
      <c r="PTZ199" s="84"/>
      <c r="PUA199" s="84"/>
      <c r="PUB199" s="84"/>
      <c r="PUC199" s="84"/>
      <c r="PUD199" s="84"/>
      <c r="PUE199" s="84"/>
      <c r="PUF199" s="84"/>
      <c r="PUG199" s="84"/>
      <c r="PUH199" s="84"/>
      <c r="PUI199" s="84"/>
      <c r="PUJ199" s="84"/>
      <c r="PUK199" s="84"/>
      <c r="PUL199" s="84"/>
      <c r="PUM199" s="84"/>
      <c r="PUN199" s="84"/>
      <c r="PUO199" s="84"/>
      <c r="PUP199" s="84"/>
      <c r="PUQ199" s="84"/>
      <c r="PUR199" s="84"/>
      <c r="PUS199" s="84"/>
      <c r="PUT199" s="84"/>
      <c r="PUU199" s="84"/>
      <c r="PUV199" s="84"/>
      <c r="PUW199" s="84"/>
      <c r="PUX199" s="84"/>
      <c r="PUY199" s="84"/>
      <c r="PUZ199" s="84"/>
      <c r="PVA199" s="84"/>
      <c r="PVB199" s="84"/>
      <c r="PVC199" s="84"/>
      <c r="PVD199" s="84"/>
      <c r="PVE199" s="84"/>
      <c r="PVF199" s="84"/>
      <c r="PVG199" s="84"/>
      <c r="PVH199" s="84"/>
      <c r="PVI199" s="84"/>
      <c r="PVJ199" s="84"/>
      <c r="PVK199" s="84"/>
      <c r="PVL199" s="84"/>
      <c r="PVM199" s="84"/>
      <c r="PVN199" s="84"/>
      <c r="PVO199" s="84"/>
      <c r="PVP199" s="84"/>
      <c r="PVQ199" s="84"/>
      <c r="PVR199" s="84"/>
      <c r="PVS199" s="84"/>
      <c r="PVT199" s="84"/>
      <c r="PVU199" s="84"/>
      <c r="PVV199" s="84"/>
      <c r="PVW199" s="84"/>
      <c r="PVX199" s="84"/>
      <c r="PVY199" s="84"/>
      <c r="PVZ199" s="84"/>
      <c r="PWA199" s="84"/>
      <c r="PWB199" s="84"/>
      <c r="PWC199" s="84"/>
      <c r="PWD199" s="84"/>
      <c r="PWE199" s="84"/>
      <c r="PWF199" s="84"/>
      <c r="PWG199" s="84"/>
      <c r="PWH199" s="84"/>
      <c r="PWI199" s="84"/>
      <c r="PWJ199" s="84"/>
      <c r="PWK199" s="84"/>
      <c r="PWL199" s="84"/>
      <c r="PWM199" s="84"/>
      <c r="PWN199" s="84"/>
      <c r="PWO199" s="84"/>
      <c r="PWP199" s="84"/>
      <c r="PWQ199" s="84"/>
      <c r="PWR199" s="84"/>
      <c r="PWS199" s="84"/>
      <c r="PWT199" s="84"/>
      <c r="PWU199" s="84"/>
      <c r="PWV199" s="84"/>
      <c r="PWW199" s="84"/>
      <c r="PWX199" s="84"/>
      <c r="PWY199" s="84"/>
      <c r="PWZ199" s="84"/>
      <c r="PXA199" s="84"/>
      <c r="PXB199" s="84"/>
      <c r="PXC199" s="84"/>
      <c r="PXD199" s="84"/>
      <c r="PXE199" s="84"/>
      <c r="PXF199" s="84"/>
      <c r="PXG199" s="84"/>
      <c r="PXH199" s="84"/>
      <c r="PXI199" s="84"/>
      <c r="PXJ199" s="84"/>
      <c r="PXK199" s="84"/>
      <c r="PXL199" s="84"/>
      <c r="PXM199" s="84"/>
      <c r="PXN199" s="84"/>
      <c r="PXO199" s="84"/>
      <c r="PXP199" s="84"/>
      <c r="PXQ199" s="84"/>
      <c r="PXR199" s="84"/>
      <c r="PXS199" s="84"/>
      <c r="PXT199" s="84"/>
      <c r="PXU199" s="84"/>
      <c r="PXV199" s="84"/>
      <c r="PXW199" s="84"/>
      <c r="PXX199" s="84"/>
      <c r="PXY199" s="84"/>
      <c r="PXZ199" s="84"/>
      <c r="PYA199" s="84"/>
      <c r="PYB199" s="84"/>
      <c r="PYC199" s="84"/>
      <c r="PYD199" s="84"/>
      <c r="PYE199" s="84"/>
      <c r="PYF199" s="84"/>
      <c r="PYG199" s="84"/>
      <c r="PYH199" s="84"/>
      <c r="PYI199" s="84"/>
      <c r="PYJ199" s="84"/>
      <c r="PYK199" s="84"/>
      <c r="PYL199" s="84"/>
      <c r="PYM199" s="84"/>
      <c r="PYN199" s="84"/>
      <c r="PYO199" s="84"/>
      <c r="PYP199" s="84"/>
      <c r="PYQ199" s="84"/>
      <c r="PYR199" s="84"/>
      <c r="PYS199" s="84"/>
      <c r="PYT199" s="84"/>
      <c r="PYU199" s="84"/>
      <c r="PYV199" s="84"/>
      <c r="PYW199" s="84"/>
      <c r="PYX199" s="84"/>
      <c r="PYY199" s="84"/>
      <c r="PYZ199" s="84"/>
      <c r="PZA199" s="84"/>
      <c r="PZB199" s="84"/>
      <c r="PZC199" s="84"/>
      <c r="PZD199" s="84"/>
      <c r="PZE199" s="84"/>
      <c r="PZF199" s="84"/>
      <c r="PZG199" s="84"/>
      <c r="PZH199" s="84"/>
      <c r="PZI199" s="84"/>
      <c r="PZJ199" s="84"/>
      <c r="PZK199" s="84"/>
      <c r="PZL199" s="84"/>
      <c r="PZM199" s="84"/>
      <c r="PZN199" s="84"/>
      <c r="PZO199" s="84"/>
      <c r="PZP199" s="84"/>
      <c r="PZQ199" s="84"/>
      <c r="PZR199" s="84"/>
      <c r="PZS199" s="84"/>
      <c r="PZT199" s="84"/>
      <c r="PZU199" s="84"/>
      <c r="PZV199" s="84"/>
      <c r="PZW199" s="84"/>
      <c r="PZX199" s="84"/>
      <c r="PZY199" s="84"/>
      <c r="PZZ199" s="84"/>
      <c r="QAA199" s="84"/>
      <c r="QAB199" s="84"/>
      <c r="QAC199" s="84"/>
      <c r="QAD199" s="84"/>
      <c r="QAE199" s="84"/>
      <c r="QAF199" s="84"/>
      <c r="QAG199" s="84"/>
      <c r="QAH199" s="84"/>
      <c r="QAI199" s="84"/>
      <c r="QAJ199" s="84"/>
      <c r="QAK199" s="84"/>
      <c r="QAL199" s="84"/>
      <c r="QAM199" s="84"/>
      <c r="QAN199" s="84"/>
      <c r="QAO199" s="84"/>
      <c r="QAP199" s="84"/>
      <c r="QAQ199" s="84"/>
      <c r="QAR199" s="84"/>
      <c r="QAS199" s="84"/>
      <c r="QAT199" s="84"/>
      <c r="QAU199" s="84"/>
      <c r="QAV199" s="84"/>
      <c r="QAW199" s="84"/>
      <c r="QAX199" s="84"/>
      <c r="QAY199" s="84"/>
      <c r="QAZ199" s="84"/>
      <c r="QBA199" s="84"/>
      <c r="QBB199" s="84"/>
      <c r="QBC199" s="84"/>
      <c r="QBD199" s="84"/>
      <c r="QBE199" s="84"/>
      <c r="QBF199" s="84"/>
      <c r="QBG199" s="84"/>
      <c r="QBH199" s="84"/>
      <c r="QBI199" s="84"/>
      <c r="QBJ199" s="84"/>
      <c r="QBK199" s="84"/>
      <c r="QBL199" s="84"/>
      <c r="QBM199" s="84"/>
      <c r="QBN199" s="84"/>
      <c r="QBO199" s="84"/>
      <c r="QBP199" s="84"/>
      <c r="QBQ199" s="84"/>
      <c r="QBR199" s="84"/>
      <c r="QBS199" s="84"/>
      <c r="QBT199" s="84"/>
      <c r="QBU199" s="84"/>
      <c r="QBV199" s="84"/>
      <c r="QBW199" s="84"/>
      <c r="QBX199" s="84"/>
      <c r="QBY199" s="84"/>
      <c r="QBZ199" s="84"/>
      <c r="QCA199" s="84"/>
      <c r="QCB199" s="84"/>
      <c r="QCC199" s="84"/>
      <c r="QCD199" s="84"/>
      <c r="QCE199" s="84"/>
      <c r="QCF199" s="84"/>
      <c r="QCG199" s="84"/>
      <c r="QCH199" s="84"/>
      <c r="QCI199" s="84"/>
      <c r="QCJ199" s="84"/>
      <c r="QCK199" s="84"/>
      <c r="QCL199" s="84"/>
      <c r="QCM199" s="84"/>
      <c r="QCN199" s="84"/>
      <c r="QCO199" s="84"/>
      <c r="QCP199" s="84"/>
      <c r="QCQ199" s="84"/>
      <c r="QCR199" s="84"/>
      <c r="QCS199" s="84"/>
      <c r="QCT199" s="84"/>
      <c r="QCU199" s="84"/>
      <c r="QCV199" s="84"/>
      <c r="QCW199" s="84"/>
      <c r="QCX199" s="84"/>
      <c r="QCY199" s="84"/>
      <c r="QCZ199" s="84"/>
      <c r="QDA199" s="84"/>
      <c r="QDB199" s="84"/>
      <c r="QDC199" s="84"/>
      <c r="QDD199" s="84"/>
      <c r="QDE199" s="84"/>
      <c r="QDF199" s="84"/>
      <c r="QDG199" s="84"/>
      <c r="QDH199" s="84"/>
      <c r="QDI199" s="84"/>
      <c r="QDJ199" s="84"/>
      <c r="QDK199" s="84"/>
      <c r="QDL199" s="84"/>
      <c r="QDM199" s="84"/>
      <c r="QDN199" s="84"/>
      <c r="QDO199" s="84"/>
      <c r="QDP199" s="84"/>
      <c r="QDQ199" s="84"/>
      <c r="QDR199" s="84"/>
      <c r="QDS199" s="84"/>
      <c r="QDT199" s="84"/>
      <c r="QDU199" s="84"/>
      <c r="QDV199" s="84"/>
      <c r="QDW199" s="84"/>
      <c r="QDX199" s="84"/>
      <c r="QDY199" s="84"/>
      <c r="QDZ199" s="84"/>
      <c r="QEA199" s="84"/>
      <c r="QEB199" s="84"/>
      <c r="QEC199" s="84"/>
      <c r="QED199" s="84"/>
      <c r="QEE199" s="84"/>
      <c r="QEF199" s="84"/>
      <c r="QEG199" s="84"/>
      <c r="QEH199" s="84"/>
      <c r="QEI199" s="84"/>
      <c r="QEJ199" s="84"/>
      <c r="QEK199" s="84"/>
      <c r="QEL199" s="84"/>
      <c r="QEM199" s="84"/>
      <c r="QEN199" s="84"/>
      <c r="QEO199" s="84"/>
      <c r="QEP199" s="84"/>
      <c r="QEQ199" s="84"/>
      <c r="QER199" s="84"/>
      <c r="QES199" s="84"/>
      <c r="QET199" s="84"/>
      <c r="QEU199" s="84"/>
      <c r="QEV199" s="84"/>
      <c r="QEW199" s="84"/>
      <c r="QEX199" s="84"/>
      <c r="QEY199" s="84"/>
      <c r="QEZ199" s="84"/>
      <c r="QFA199" s="84"/>
      <c r="QFB199" s="84"/>
      <c r="QFC199" s="84"/>
      <c r="QFD199" s="84"/>
      <c r="QFE199" s="84"/>
      <c r="QFF199" s="84"/>
      <c r="QFG199" s="84"/>
      <c r="QFH199" s="84"/>
      <c r="QFI199" s="84"/>
      <c r="QFJ199" s="84"/>
      <c r="QFK199" s="84"/>
      <c r="QFL199" s="84"/>
      <c r="QFM199" s="84"/>
      <c r="QFN199" s="84"/>
      <c r="QFO199" s="84"/>
      <c r="QFP199" s="84"/>
      <c r="QFQ199" s="84"/>
      <c r="QFR199" s="84"/>
      <c r="QFS199" s="84"/>
      <c r="QFT199" s="84"/>
      <c r="QFU199" s="84"/>
      <c r="QFV199" s="84"/>
      <c r="QFW199" s="84"/>
      <c r="QFX199" s="84"/>
      <c r="QFY199" s="84"/>
      <c r="QFZ199" s="84"/>
      <c r="QGA199" s="84"/>
      <c r="QGB199" s="84"/>
      <c r="QGC199" s="84"/>
      <c r="QGD199" s="84"/>
      <c r="QGE199" s="84"/>
      <c r="QGF199" s="84"/>
      <c r="QGG199" s="84"/>
      <c r="QGH199" s="84"/>
      <c r="QGI199" s="84"/>
      <c r="QGJ199" s="84"/>
      <c r="QGK199" s="84"/>
      <c r="QGL199" s="84"/>
      <c r="QGM199" s="84"/>
      <c r="QGN199" s="84"/>
      <c r="QGO199" s="84"/>
      <c r="QGP199" s="84"/>
      <c r="QGQ199" s="84"/>
      <c r="QGR199" s="84"/>
      <c r="QGS199" s="84"/>
      <c r="QGT199" s="84"/>
      <c r="QGU199" s="84"/>
      <c r="QGV199" s="84"/>
      <c r="QGW199" s="84"/>
      <c r="QGX199" s="84"/>
      <c r="QGY199" s="84"/>
      <c r="QGZ199" s="84"/>
      <c r="QHA199" s="84"/>
      <c r="QHB199" s="84"/>
      <c r="QHC199" s="84"/>
      <c r="QHD199" s="84"/>
      <c r="QHE199" s="84"/>
      <c r="QHF199" s="84"/>
      <c r="QHG199" s="84"/>
      <c r="QHH199" s="84"/>
      <c r="QHI199" s="84"/>
      <c r="QHJ199" s="84"/>
      <c r="QHK199" s="84"/>
      <c r="QHL199" s="84"/>
      <c r="QHM199" s="84"/>
      <c r="QHN199" s="84"/>
      <c r="QHO199" s="84"/>
      <c r="QHP199" s="84"/>
      <c r="QHQ199" s="84"/>
      <c r="QHR199" s="84"/>
      <c r="QHS199" s="84"/>
      <c r="QHT199" s="84"/>
      <c r="QHU199" s="84"/>
      <c r="QHV199" s="84"/>
      <c r="QHW199" s="84"/>
      <c r="QHX199" s="84"/>
      <c r="QHY199" s="84"/>
      <c r="QHZ199" s="84"/>
      <c r="QIA199" s="84"/>
      <c r="QIB199" s="84"/>
      <c r="QIC199" s="84"/>
      <c r="QID199" s="84"/>
      <c r="QIE199" s="84"/>
      <c r="QIF199" s="84"/>
      <c r="QIG199" s="84"/>
      <c r="QIH199" s="84"/>
      <c r="QII199" s="84"/>
      <c r="QIJ199" s="84"/>
      <c r="QIK199" s="84"/>
      <c r="QIL199" s="84"/>
      <c r="QIM199" s="84"/>
      <c r="QIN199" s="84"/>
      <c r="QIO199" s="84"/>
      <c r="QIP199" s="84"/>
      <c r="QIQ199" s="84"/>
      <c r="QIR199" s="84"/>
      <c r="QIS199" s="84"/>
      <c r="QIT199" s="84"/>
      <c r="QIU199" s="84"/>
      <c r="QIV199" s="84"/>
      <c r="QIW199" s="84"/>
      <c r="QIX199" s="84"/>
      <c r="QIY199" s="84"/>
      <c r="QIZ199" s="84"/>
      <c r="QJA199" s="84"/>
      <c r="QJB199" s="84"/>
      <c r="QJC199" s="84"/>
      <c r="QJD199" s="84"/>
      <c r="QJE199" s="84"/>
      <c r="QJF199" s="84"/>
      <c r="QJG199" s="84"/>
      <c r="QJH199" s="84"/>
      <c r="QJI199" s="84"/>
      <c r="QJJ199" s="84"/>
      <c r="QJK199" s="84"/>
      <c r="QJL199" s="84"/>
      <c r="QJM199" s="84"/>
      <c r="QJN199" s="84"/>
      <c r="QJO199" s="84"/>
      <c r="QJP199" s="84"/>
      <c r="QJQ199" s="84"/>
      <c r="QJR199" s="84"/>
      <c r="QJS199" s="84"/>
      <c r="QJT199" s="84"/>
      <c r="QJU199" s="84"/>
      <c r="QJV199" s="84"/>
      <c r="QJW199" s="84"/>
      <c r="QJX199" s="84"/>
      <c r="QJY199" s="84"/>
      <c r="QJZ199" s="84"/>
      <c r="QKA199" s="84"/>
      <c r="QKB199" s="84"/>
      <c r="QKC199" s="84"/>
      <c r="QKD199" s="84"/>
      <c r="QKE199" s="84"/>
      <c r="QKF199" s="84"/>
      <c r="QKG199" s="84"/>
      <c r="QKH199" s="84"/>
      <c r="QKI199" s="84"/>
      <c r="QKJ199" s="84"/>
      <c r="QKK199" s="84"/>
      <c r="QKL199" s="84"/>
      <c r="QKM199" s="84"/>
      <c r="QKN199" s="84"/>
      <c r="QKO199" s="84"/>
      <c r="QKP199" s="84"/>
      <c r="QKQ199" s="84"/>
      <c r="QKR199" s="84"/>
      <c r="QKS199" s="84"/>
      <c r="QKT199" s="84"/>
      <c r="QKU199" s="84"/>
      <c r="QKV199" s="84"/>
      <c r="QKW199" s="84"/>
      <c r="QKX199" s="84"/>
      <c r="QKY199" s="84"/>
      <c r="QKZ199" s="84"/>
      <c r="QLA199" s="84"/>
      <c r="QLB199" s="84"/>
      <c r="QLC199" s="84"/>
      <c r="QLD199" s="84"/>
      <c r="QLE199" s="84"/>
      <c r="QLF199" s="84"/>
      <c r="QLG199" s="84"/>
      <c r="QLH199" s="84"/>
      <c r="QLI199" s="84"/>
      <c r="QLJ199" s="84"/>
      <c r="QLK199" s="84"/>
      <c r="QLL199" s="84"/>
      <c r="QLM199" s="84"/>
      <c r="QLN199" s="84"/>
      <c r="QLO199" s="84"/>
      <c r="QLP199" s="84"/>
      <c r="QLQ199" s="84"/>
      <c r="QLR199" s="84"/>
      <c r="QLS199" s="84"/>
      <c r="QLT199" s="84"/>
      <c r="QLU199" s="84"/>
      <c r="QLV199" s="84"/>
      <c r="QLW199" s="84"/>
      <c r="QLX199" s="84"/>
      <c r="QLY199" s="84"/>
      <c r="QLZ199" s="84"/>
      <c r="QMA199" s="84"/>
      <c r="QMB199" s="84"/>
      <c r="QMC199" s="84"/>
      <c r="QMD199" s="84"/>
      <c r="QME199" s="84"/>
      <c r="QMF199" s="84"/>
      <c r="QMG199" s="84"/>
      <c r="QMH199" s="84"/>
      <c r="QMI199" s="84"/>
      <c r="QMJ199" s="84"/>
      <c r="QMK199" s="84"/>
      <c r="QML199" s="84"/>
      <c r="QMM199" s="84"/>
      <c r="QMN199" s="84"/>
      <c r="QMO199" s="84"/>
      <c r="QMP199" s="84"/>
      <c r="QMQ199" s="84"/>
      <c r="QMR199" s="84"/>
      <c r="QMS199" s="84"/>
      <c r="QMT199" s="84"/>
      <c r="QMU199" s="84"/>
      <c r="QMV199" s="84"/>
      <c r="QMW199" s="84"/>
      <c r="QMX199" s="84"/>
      <c r="QMY199" s="84"/>
      <c r="QMZ199" s="84"/>
      <c r="QNA199" s="84"/>
      <c r="QNB199" s="84"/>
      <c r="QNC199" s="84"/>
      <c r="QND199" s="84"/>
      <c r="QNE199" s="84"/>
      <c r="QNF199" s="84"/>
      <c r="QNG199" s="84"/>
      <c r="QNH199" s="84"/>
      <c r="QNI199" s="84"/>
      <c r="QNJ199" s="84"/>
      <c r="QNK199" s="84"/>
      <c r="QNL199" s="84"/>
      <c r="QNM199" s="84"/>
      <c r="QNN199" s="84"/>
      <c r="QNO199" s="84"/>
      <c r="QNP199" s="84"/>
      <c r="QNQ199" s="84"/>
      <c r="QNR199" s="84"/>
      <c r="QNS199" s="84"/>
      <c r="QNT199" s="84"/>
      <c r="QNU199" s="84"/>
      <c r="QNV199" s="84"/>
      <c r="QNW199" s="84"/>
      <c r="QNX199" s="84"/>
      <c r="QNY199" s="84"/>
      <c r="QNZ199" s="84"/>
      <c r="QOA199" s="84"/>
      <c r="QOB199" s="84"/>
      <c r="QOC199" s="84"/>
      <c r="QOD199" s="84"/>
      <c r="QOE199" s="84"/>
      <c r="QOF199" s="84"/>
      <c r="QOG199" s="84"/>
      <c r="QOH199" s="84"/>
      <c r="QOI199" s="84"/>
      <c r="QOJ199" s="84"/>
      <c r="QOK199" s="84"/>
      <c r="QOL199" s="84"/>
      <c r="QOM199" s="84"/>
      <c r="QON199" s="84"/>
      <c r="QOO199" s="84"/>
      <c r="QOP199" s="84"/>
      <c r="QOQ199" s="84"/>
      <c r="QOR199" s="84"/>
      <c r="QOS199" s="84"/>
      <c r="QOT199" s="84"/>
      <c r="QOU199" s="84"/>
      <c r="QOV199" s="84"/>
      <c r="QOW199" s="84"/>
      <c r="QOX199" s="84"/>
      <c r="QOY199" s="84"/>
      <c r="QOZ199" s="84"/>
      <c r="QPA199" s="84"/>
      <c r="QPB199" s="84"/>
      <c r="QPC199" s="84"/>
      <c r="QPD199" s="84"/>
      <c r="QPE199" s="84"/>
      <c r="QPF199" s="84"/>
      <c r="QPG199" s="84"/>
      <c r="QPH199" s="84"/>
      <c r="QPI199" s="84"/>
      <c r="QPJ199" s="84"/>
      <c r="QPK199" s="84"/>
      <c r="QPL199" s="84"/>
      <c r="QPM199" s="84"/>
      <c r="QPN199" s="84"/>
      <c r="QPO199" s="84"/>
      <c r="QPP199" s="84"/>
      <c r="QPQ199" s="84"/>
      <c r="QPR199" s="84"/>
      <c r="QPS199" s="84"/>
      <c r="QPT199" s="84"/>
      <c r="QPU199" s="84"/>
      <c r="QPV199" s="84"/>
      <c r="QPW199" s="84"/>
      <c r="QPX199" s="84"/>
      <c r="QPY199" s="84"/>
      <c r="QPZ199" s="84"/>
      <c r="QQA199" s="84"/>
      <c r="QQB199" s="84"/>
      <c r="QQC199" s="84"/>
      <c r="QQD199" s="84"/>
      <c r="QQE199" s="84"/>
      <c r="QQF199" s="84"/>
      <c r="QQG199" s="84"/>
      <c r="QQH199" s="84"/>
      <c r="QQI199" s="84"/>
      <c r="QQJ199" s="84"/>
      <c r="QQK199" s="84"/>
      <c r="QQL199" s="84"/>
      <c r="QQM199" s="84"/>
      <c r="QQN199" s="84"/>
      <c r="QQO199" s="84"/>
      <c r="QQP199" s="84"/>
      <c r="QQQ199" s="84"/>
      <c r="QQR199" s="84"/>
      <c r="QQS199" s="84"/>
      <c r="QQT199" s="84"/>
      <c r="QQU199" s="84"/>
      <c r="QQV199" s="84"/>
      <c r="QQW199" s="84"/>
      <c r="QQX199" s="84"/>
      <c r="QQY199" s="84"/>
      <c r="QQZ199" s="84"/>
      <c r="QRA199" s="84"/>
      <c r="QRB199" s="84"/>
      <c r="QRC199" s="84"/>
      <c r="QRD199" s="84"/>
      <c r="QRE199" s="84"/>
      <c r="QRF199" s="84"/>
      <c r="QRG199" s="84"/>
      <c r="QRH199" s="84"/>
      <c r="QRI199" s="84"/>
      <c r="QRJ199" s="84"/>
      <c r="QRK199" s="84"/>
      <c r="QRL199" s="84"/>
      <c r="QRM199" s="84"/>
      <c r="QRN199" s="84"/>
      <c r="QRO199" s="84"/>
      <c r="QRP199" s="84"/>
      <c r="QRQ199" s="84"/>
      <c r="QRR199" s="84"/>
      <c r="QRS199" s="84"/>
      <c r="QRT199" s="84"/>
      <c r="QRU199" s="84"/>
      <c r="QRV199" s="84"/>
      <c r="QRW199" s="84"/>
      <c r="QRX199" s="84"/>
      <c r="QRY199" s="84"/>
      <c r="QRZ199" s="84"/>
      <c r="QSA199" s="84"/>
      <c r="QSB199" s="84"/>
      <c r="QSC199" s="84"/>
      <c r="QSD199" s="84"/>
      <c r="QSE199" s="84"/>
      <c r="QSF199" s="84"/>
      <c r="QSG199" s="84"/>
      <c r="QSH199" s="84"/>
      <c r="QSI199" s="84"/>
      <c r="QSJ199" s="84"/>
      <c r="QSK199" s="84"/>
      <c r="QSL199" s="84"/>
      <c r="QSM199" s="84"/>
      <c r="QSN199" s="84"/>
      <c r="QSO199" s="84"/>
      <c r="QSP199" s="84"/>
      <c r="QSQ199" s="84"/>
      <c r="QSR199" s="84"/>
      <c r="QSS199" s="84"/>
      <c r="QST199" s="84"/>
      <c r="QSU199" s="84"/>
      <c r="QSV199" s="84"/>
      <c r="QSW199" s="84"/>
      <c r="QSX199" s="84"/>
      <c r="QSY199" s="84"/>
      <c r="QSZ199" s="84"/>
      <c r="QTA199" s="84"/>
      <c r="QTB199" s="84"/>
      <c r="QTC199" s="84"/>
      <c r="QTD199" s="84"/>
      <c r="QTE199" s="84"/>
      <c r="QTF199" s="84"/>
      <c r="QTG199" s="84"/>
      <c r="QTH199" s="84"/>
      <c r="QTI199" s="84"/>
      <c r="QTJ199" s="84"/>
      <c r="QTK199" s="84"/>
      <c r="QTL199" s="84"/>
      <c r="QTM199" s="84"/>
      <c r="QTN199" s="84"/>
      <c r="QTO199" s="84"/>
      <c r="QTP199" s="84"/>
      <c r="QTQ199" s="84"/>
      <c r="QTR199" s="84"/>
      <c r="QTS199" s="84"/>
      <c r="QTT199" s="84"/>
      <c r="QTU199" s="84"/>
      <c r="QTV199" s="84"/>
      <c r="QTW199" s="84"/>
      <c r="QTX199" s="84"/>
      <c r="QTY199" s="84"/>
      <c r="QTZ199" s="84"/>
      <c r="QUA199" s="84"/>
      <c r="QUB199" s="84"/>
      <c r="QUC199" s="84"/>
      <c r="QUD199" s="84"/>
      <c r="QUE199" s="84"/>
      <c r="QUF199" s="84"/>
      <c r="QUG199" s="84"/>
      <c r="QUH199" s="84"/>
      <c r="QUI199" s="84"/>
      <c r="QUJ199" s="84"/>
      <c r="QUK199" s="84"/>
      <c r="QUL199" s="84"/>
      <c r="QUM199" s="84"/>
      <c r="QUN199" s="84"/>
      <c r="QUO199" s="84"/>
      <c r="QUP199" s="84"/>
      <c r="QUQ199" s="84"/>
      <c r="QUR199" s="84"/>
      <c r="QUS199" s="84"/>
      <c r="QUT199" s="84"/>
      <c r="QUU199" s="84"/>
      <c r="QUV199" s="84"/>
      <c r="QUW199" s="84"/>
      <c r="QUX199" s="84"/>
      <c r="QUY199" s="84"/>
      <c r="QUZ199" s="84"/>
      <c r="QVA199" s="84"/>
      <c r="QVB199" s="84"/>
      <c r="QVC199" s="84"/>
      <c r="QVD199" s="84"/>
      <c r="QVE199" s="84"/>
      <c r="QVF199" s="84"/>
      <c r="QVG199" s="84"/>
      <c r="QVH199" s="84"/>
      <c r="QVI199" s="84"/>
      <c r="QVJ199" s="84"/>
      <c r="QVK199" s="84"/>
      <c r="QVL199" s="84"/>
      <c r="QVM199" s="84"/>
      <c r="QVN199" s="84"/>
      <c r="QVO199" s="84"/>
      <c r="QVP199" s="84"/>
      <c r="QVQ199" s="84"/>
      <c r="QVR199" s="84"/>
      <c r="QVS199" s="84"/>
      <c r="QVT199" s="84"/>
      <c r="QVU199" s="84"/>
      <c r="QVV199" s="84"/>
      <c r="QVW199" s="84"/>
      <c r="QVX199" s="84"/>
      <c r="QVY199" s="84"/>
      <c r="QVZ199" s="84"/>
      <c r="QWA199" s="84"/>
      <c r="QWB199" s="84"/>
      <c r="QWC199" s="84"/>
      <c r="QWD199" s="84"/>
      <c r="QWE199" s="84"/>
      <c r="QWF199" s="84"/>
      <c r="QWG199" s="84"/>
      <c r="QWH199" s="84"/>
      <c r="QWI199" s="84"/>
      <c r="QWJ199" s="84"/>
      <c r="QWK199" s="84"/>
      <c r="QWL199" s="84"/>
      <c r="QWM199" s="84"/>
      <c r="QWN199" s="84"/>
      <c r="QWO199" s="84"/>
      <c r="QWP199" s="84"/>
      <c r="QWQ199" s="84"/>
      <c r="QWR199" s="84"/>
      <c r="QWS199" s="84"/>
      <c r="QWT199" s="84"/>
      <c r="QWU199" s="84"/>
      <c r="QWV199" s="84"/>
      <c r="QWW199" s="84"/>
      <c r="QWX199" s="84"/>
      <c r="QWY199" s="84"/>
      <c r="QWZ199" s="84"/>
      <c r="QXA199" s="84"/>
      <c r="QXB199" s="84"/>
      <c r="QXC199" s="84"/>
      <c r="QXD199" s="84"/>
      <c r="QXE199" s="84"/>
      <c r="QXF199" s="84"/>
      <c r="QXG199" s="84"/>
      <c r="QXH199" s="84"/>
      <c r="QXI199" s="84"/>
      <c r="QXJ199" s="84"/>
      <c r="QXK199" s="84"/>
      <c r="QXL199" s="84"/>
      <c r="QXM199" s="84"/>
      <c r="QXN199" s="84"/>
      <c r="QXO199" s="84"/>
      <c r="QXP199" s="84"/>
      <c r="QXQ199" s="84"/>
      <c r="QXR199" s="84"/>
      <c r="QXS199" s="84"/>
      <c r="QXT199" s="84"/>
      <c r="QXU199" s="84"/>
      <c r="QXV199" s="84"/>
      <c r="QXW199" s="84"/>
      <c r="QXX199" s="84"/>
      <c r="QXY199" s="84"/>
      <c r="QXZ199" s="84"/>
      <c r="QYA199" s="84"/>
      <c r="QYB199" s="84"/>
      <c r="QYC199" s="84"/>
      <c r="QYD199" s="84"/>
      <c r="QYE199" s="84"/>
      <c r="QYF199" s="84"/>
      <c r="QYG199" s="84"/>
      <c r="QYH199" s="84"/>
      <c r="QYI199" s="84"/>
      <c r="QYJ199" s="84"/>
      <c r="QYK199" s="84"/>
      <c r="QYL199" s="84"/>
      <c r="QYM199" s="84"/>
      <c r="QYN199" s="84"/>
      <c r="QYO199" s="84"/>
      <c r="QYP199" s="84"/>
      <c r="QYQ199" s="84"/>
      <c r="QYR199" s="84"/>
      <c r="QYS199" s="84"/>
      <c r="QYT199" s="84"/>
      <c r="QYU199" s="84"/>
      <c r="QYV199" s="84"/>
      <c r="QYW199" s="84"/>
      <c r="QYX199" s="84"/>
      <c r="QYY199" s="84"/>
      <c r="QYZ199" s="84"/>
      <c r="QZA199" s="84"/>
      <c r="QZB199" s="84"/>
      <c r="QZC199" s="84"/>
      <c r="QZD199" s="84"/>
      <c r="QZE199" s="84"/>
      <c r="QZF199" s="84"/>
      <c r="QZG199" s="84"/>
      <c r="QZH199" s="84"/>
      <c r="QZI199" s="84"/>
      <c r="QZJ199" s="84"/>
      <c r="QZK199" s="84"/>
      <c r="QZL199" s="84"/>
      <c r="QZM199" s="84"/>
      <c r="QZN199" s="84"/>
      <c r="QZO199" s="84"/>
      <c r="QZP199" s="84"/>
      <c r="QZQ199" s="84"/>
      <c r="QZR199" s="84"/>
      <c r="QZS199" s="84"/>
      <c r="QZT199" s="84"/>
      <c r="QZU199" s="84"/>
      <c r="QZV199" s="84"/>
      <c r="QZW199" s="84"/>
      <c r="QZX199" s="84"/>
      <c r="QZY199" s="84"/>
      <c r="QZZ199" s="84"/>
      <c r="RAA199" s="84"/>
      <c r="RAB199" s="84"/>
      <c r="RAC199" s="84"/>
      <c r="RAD199" s="84"/>
      <c r="RAE199" s="84"/>
      <c r="RAF199" s="84"/>
      <c r="RAG199" s="84"/>
      <c r="RAH199" s="84"/>
      <c r="RAI199" s="84"/>
      <c r="RAJ199" s="84"/>
      <c r="RAK199" s="84"/>
      <c r="RAL199" s="84"/>
      <c r="RAM199" s="84"/>
      <c r="RAN199" s="84"/>
      <c r="RAO199" s="84"/>
      <c r="RAP199" s="84"/>
      <c r="RAQ199" s="84"/>
      <c r="RAR199" s="84"/>
      <c r="RAS199" s="84"/>
      <c r="RAT199" s="84"/>
      <c r="RAU199" s="84"/>
      <c r="RAV199" s="84"/>
      <c r="RAW199" s="84"/>
      <c r="RAX199" s="84"/>
      <c r="RAY199" s="84"/>
      <c r="RAZ199" s="84"/>
      <c r="RBA199" s="84"/>
      <c r="RBB199" s="84"/>
      <c r="RBC199" s="84"/>
      <c r="RBD199" s="84"/>
      <c r="RBE199" s="84"/>
      <c r="RBF199" s="84"/>
      <c r="RBG199" s="84"/>
      <c r="RBH199" s="84"/>
      <c r="RBI199" s="84"/>
      <c r="RBJ199" s="84"/>
      <c r="RBK199" s="84"/>
      <c r="RBL199" s="84"/>
      <c r="RBM199" s="84"/>
      <c r="RBN199" s="84"/>
      <c r="RBO199" s="84"/>
      <c r="RBP199" s="84"/>
      <c r="RBQ199" s="84"/>
      <c r="RBR199" s="84"/>
      <c r="RBS199" s="84"/>
      <c r="RBT199" s="84"/>
      <c r="RBU199" s="84"/>
      <c r="RBV199" s="84"/>
      <c r="RBW199" s="84"/>
      <c r="RBX199" s="84"/>
      <c r="RBY199" s="84"/>
      <c r="RBZ199" s="84"/>
      <c r="RCA199" s="84"/>
      <c r="RCB199" s="84"/>
      <c r="RCC199" s="84"/>
      <c r="RCD199" s="84"/>
      <c r="RCE199" s="84"/>
      <c r="RCF199" s="84"/>
      <c r="RCG199" s="84"/>
      <c r="RCH199" s="84"/>
      <c r="RCI199" s="84"/>
      <c r="RCJ199" s="84"/>
      <c r="RCK199" s="84"/>
      <c r="RCL199" s="84"/>
      <c r="RCM199" s="84"/>
      <c r="RCN199" s="84"/>
      <c r="RCO199" s="84"/>
      <c r="RCP199" s="84"/>
      <c r="RCQ199" s="84"/>
      <c r="RCR199" s="84"/>
      <c r="RCS199" s="84"/>
      <c r="RCT199" s="84"/>
      <c r="RCU199" s="84"/>
      <c r="RCV199" s="84"/>
      <c r="RCW199" s="84"/>
      <c r="RCX199" s="84"/>
      <c r="RCY199" s="84"/>
      <c r="RCZ199" s="84"/>
      <c r="RDA199" s="84"/>
      <c r="RDB199" s="84"/>
      <c r="RDC199" s="84"/>
      <c r="RDD199" s="84"/>
      <c r="RDE199" s="84"/>
      <c r="RDF199" s="84"/>
      <c r="RDG199" s="84"/>
      <c r="RDH199" s="84"/>
      <c r="RDI199" s="84"/>
      <c r="RDJ199" s="84"/>
      <c r="RDK199" s="84"/>
      <c r="RDL199" s="84"/>
      <c r="RDM199" s="84"/>
      <c r="RDN199" s="84"/>
      <c r="RDO199" s="84"/>
      <c r="RDP199" s="84"/>
      <c r="RDQ199" s="84"/>
      <c r="RDR199" s="84"/>
      <c r="RDS199" s="84"/>
      <c r="RDT199" s="84"/>
      <c r="RDU199" s="84"/>
      <c r="RDV199" s="84"/>
      <c r="RDW199" s="84"/>
      <c r="RDX199" s="84"/>
      <c r="RDY199" s="84"/>
      <c r="RDZ199" s="84"/>
      <c r="REA199" s="84"/>
      <c r="REB199" s="84"/>
      <c r="REC199" s="84"/>
      <c r="RED199" s="84"/>
      <c r="REE199" s="84"/>
      <c r="REF199" s="84"/>
      <c r="REG199" s="84"/>
      <c r="REH199" s="84"/>
      <c r="REI199" s="84"/>
      <c r="REJ199" s="84"/>
      <c r="REK199" s="84"/>
      <c r="REL199" s="84"/>
      <c r="REM199" s="84"/>
      <c r="REN199" s="84"/>
      <c r="REO199" s="84"/>
      <c r="REP199" s="84"/>
      <c r="REQ199" s="84"/>
      <c r="RER199" s="84"/>
      <c r="RES199" s="84"/>
      <c r="RET199" s="84"/>
      <c r="REU199" s="84"/>
      <c r="REV199" s="84"/>
      <c r="REW199" s="84"/>
      <c r="REX199" s="84"/>
      <c r="REY199" s="84"/>
      <c r="REZ199" s="84"/>
      <c r="RFA199" s="84"/>
      <c r="RFB199" s="84"/>
      <c r="RFC199" s="84"/>
      <c r="RFD199" s="84"/>
      <c r="RFE199" s="84"/>
      <c r="RFF199" s="84"/>
      <c r="RFG199" s="84"/>
      <c r="RFH199" s="84"/>
      <c r="RFI199" s="84"/>
      <c r="RFJ199" s="84"/>
      <c r="RFK199" s="84"/>
      <c r="RFL199" s="84"/>
      <c r="RFM199" s="84"/>
      <c r="RFN199" s="84"/>
      <c r="RFO199" s="84"/>
      <c r="RFP199" s="84"/>
      <c r="RFQ199" s="84"/>
      <c r="RFR199" s="84"/>
      <c r="RFS199" s="84"/>
      <c r="RFT199" s="84"/>
      <c r="RFU199" s="84"/>
      <c r="RFV199" s="84"/>
      <c r="RFW199" s="84"/>
      <c r="RFX199" s="84"/>
      <c r="RFY199" s="84"/>
      <c r="RFZ199" s="84"/>
      <c r="RGA199" s="84"/>
      <c r="RGB199" s="84"/>
      <c r="RGC199" s="84"/>
      <c r="RGD199" s="84"/>
      <c r="RGE199" s="84"/>
      <c r="RGF199" s="84"/>
      <c r="RGG199" s="84"/>
      <c r="RGH199" s="84"/>
      <c r="RGI199" s="84"/>
      <c r="RGJ199" s="84"/>
      <c r="RGK199" s="84"/>
      <c r="RGL199" s="84"/>
      <c r="RGM199" s="84"/>
      <c r="RGN199" s="84"/>
      <c r="RGO199" s="84"/>
      <c r="RGP199" s="84"/>
      <c r="RGQ199" s="84"/>
      <c r="RGR199" s="84"/>
      <c r="RGS199" s="84"/>
      <c r="RGT199" s="84"/>
      <c r="RGU199" s="84"/>
      <c r="RGV199" s="84"/>
      <c r="RGW199" s="84"/>
      <c r="RGX199" s="84"/>
      <c r="RGY199" s="84"/>
      <c r="RGZ199" s="84"/>
      <c r="RHA199" s="84"/>
      <c r="RHB199" s="84"/>
      <c r="RHC199" s="84"/>
      <c r="RHD199" s="84"/>
      <c r="RHE199" s="84"/>
      <c r="RHF199" s="84"/>
      <c r="RHG199" s="84"/>
      <c r="RHH199" s="84"/>
      <c r="RHI199" s="84"/>
      <c r="RHJ199" s="84"/>
      <c r="RHK199" s="84"/>
      <c r="RHL199" s="84"/>
      <c r="RHM199" s="84"/>
      <c r="RHN199" s="84"/>
      <c r="RHO199" s="84"/>
      <c r="RHP199" s="84"/>
      <c r="RHQ199" s="84"/>
      <c r="RHR199" s="84"/>
      <c r="RHS199" s="84"/>
      <c r="RHT199" s="84"/>
      <c r="RHU199" s="84"/>
      <c r="RHV199" s="84"/>
      <c r="RHW199" s="84"/>
      <c r="RHX199" s="84"/>
      <c r="RHY199" s="84"/>
      <c r="RHZ199" s="84"/>
      <c r="RIA199" s="84"/>
      <c r="RIB199" s="84"/>
      <c r="RIC199" s="84"/>
      <c r="RID199" s="84"/>
      <c r="RIE199" s="84"/>
      <c r="RIF199" s="84"/>
      <c r="RIG199" s="84"/>
      <c r="RIH199" s="84"/>
      <c r="RII199" s="84"/>
      <c r="RIJ199" s="84"/>
      <c r="RIK199" s="84"/>
      <c r="RIL199" s="84"/>
      <c r="RIM199" s="84"/>
      <c r="RIN199" s="84"/>
      <c r="RIO199" s="84"/>
      <c r="RIP199" s="84"/>
      <c r="RIQ199" s="84"/>
      <c r="RIR199" s="84"/>
      <c r="RIS199" s="84"/>
      <c r="RIT199" s="84"/>
      <c r="RIU199" s="84"/>
      <c r="RIV199" s="84"/>
      <c r="RIW199" s="84"/>
      <c r="RIX199" s="84"/>
      <c r="RIY199" s="84"/>
      <c r="RIZ199" s="84"/>
      <c r="RJA199" s="84"/>
      <c r="RJB199" s="84"/>
      <c r="RJC199" s="84"/>
      <c r="RJD199" s="84"/>
      <c r="RJE199" s="84"/>
      <c r="RJF199" s="84"/>
      <c r="RJG199" s="84"/>
      <c r="RJH199" s="84"/>
      <c r="RJI199" s="84"/>
      <c r="RJJ199" s="84"/>
      <c r="RJK199" s="84"/>
      <c r="RJL199" s="84"/>
      <c r="RJM199" s="84"/>
      <c r="RJN199" s="84"/>
      <c r="RJO199" s="84"/>
      <c r="RJP199" s="84"/>
      <c r="RJQ199" s="84"/>
      <c r="RJR199" s="84"/>
      <c r="RJS199" s="84"/>
      <c r="RJT199" s="84"/>
      <c r="RJU199" s="84"/>
      <c r="RJV199" s="84"/>
      <c r="RJW199" s="84"/>
      <c r="RJX199" s="84"/>
      <c r="RJY199" s="84"/>
      <c r="RJZ199" s="84"/>
      <c r="RKA199" s="84"/>
      <c r="RKB199" s="84"/>
      <c r="RKC199" s="84"/>
      <c r="RKD199" s="84"/>
      <c r="RKE199" s="84"/>
      <c r="RKF199" s="84"/>
      <c r="RKG199" s="84"/>
      <c r="RKH199" s="84"/>
      <c r="RKI199" s="84"/>
      <c r="RKJ199" s="84"/>
      <c r="RKK199" s="84"/>
      <c r="RKL199" s="84"/>
      <c r="RKM199" s="84"/>
      <c r="RKN199" s="84"/>
      <c r="RKO199" s="84"/>
      <c r="RKP199" s="84"/>
      <c r="RKQ199" s="84"/>
      <c r="RKR199" s="84"/>
      <c r="RKS199" s="84"/>
      <c r="RKT199" s="84"/>
      <c r="RKU199" s="84"/>
      <c r="RKV199" s="84"/>
      <c r="RKW199" s="84"/>
      <c r="RKX199" s="84"/>
      <c r="RKY199" s="84"/>
      <c r="RKZ199" s="84"/>
      <c r="RLA199" s="84"/>
      <c r="RLB199" s="84"/>
      <c r="RLC199" s="84"/>
      <c r="RLD199" s="84"/>
      <c r="RLE199" s="84"/>
      <c r="RLF199" s="84"/>
      <c r="RLG199" s="84"/>
      <c r="RLH199" s="84"/>
      <c r="RLI199" s="84"/>
      <c r="RLJ199" s="84"/>
      <c r="RLK199" s="84"/>
      <c r="RLL199" s="84"/>
      <c r="RLM199" s="84"/>
      <c r="RLN199" s="84"/>
      <c r="RLO199" s="84"/>
      <c r="RLP199" s="84"/>
      <c r="RLQ199" s="84"/>
      <c r="RLR199" s="84"/>
      <c r="RLS199" s="84"/>
      <c r="RLT199" s="84"/>
      <c r="RLU199" s="84"/>
      <c r="RLV199" s="84"/>
      <c r="RLW199" s="84"/>
      <c r="RLX199" s="84"/>
      <c r="RLY199" s="84"/>
      <c r="RLZ199" s="84"/>
      <c r="RMA199" s="84"/>
      <c r="RMB199" s="84"/>
      <c r="RMC199" s="84"/>
      <c r="RMD199" s="84"/>
      <c r="RME199" s="84"/>
      <c r="RMF199" s="84"/>
      <c r="RMG199" s="84"/>
      <c r="RMH199" s="84"/>
      <c r="RMI199" s="84"/>
      <c r="RMJ199" s="84"/>
      <c r="RMK199" s="84"/>
      <c r="RML199" s="84"/>
      <c r="RMM199" s="84"/>
      <c r="RMN199" s="84"/>
      <c r="RMO199" s="84"/>
      <c r="RMP199" s="84"/>
      <c r="RMQ199" s="84"/>
      <c r="RMR199" s="84"/>
      <c r="RMS199" s="84"/>
      <c r="RMT199" s="84"/>
      <c r="RMU199" s="84"/>
      <c r="RMV199" s="84"/>
      <c r="RMW199" s="84"/>
      <c r="RMX199" s="84"/>
      <c r="RMY199" s="84"/>
      <c r="RMZ199" s="84"/>
      <c r="RNA199" s="84"/>
      <c r="RNB199" s="84"/>
      <c r="RNC199" s="84"/>
      <c r="RND199" s="84"/>
      <c r="RNE199" s="84"/>
      <c r="RNF199" s="84"/>
      <c r="RNG199" s="84"/>
      <c r="RNH199" s="84"/>
      <c r="RNI199" s="84"/>
      <c r="RNJ199" s="84"/>
      <c r="RNK199" s="84"/>
      <c r="RNL199" s="84"/>
      <c r="RNM199" s="84"/>
      <c r="RNN199" s="84"/>
      <c r="RNO199" s="84"/>
      <c r="RNP199" s="84"/>
      <c r="RNQ199" s="84"/>
      <c r="RNR199" s="84"/>
      <c r="RNS199" s="84"/>
      <c r="RNT199" s="84"/>
      <c r="RNU199" s="84"/>
      <c r="RNV199" s="84"/>
      <c r="RNW199" s="84"/>
      <c r="RNX199" s="84"/>
      <c r="RNY199" s="84"/>
      <c r="RNZ199" s="84"/>
      <c r="ROA199" s="84"/>
      <c r="ROB199" s="84"/>
      <c r="ROC199" s="84"/>
      <c r="ROD199" s="84"/>
      <c r="ROE199" s="84"/>
      <c r="ROF199" s="84"/>
      <c r="ROG199" s="84"/>
      <c r="ROH199" s="84"/>
      <c r="ROI199" s="84"/>
      <c r="ROJ199" s="84"/>
      <c r="ROK199" s="84"/>
      <c r="ROL199" s="84"/>
      <c r="ROM199" s="84"/>
      <c r="RON199" s="84"/>
      <c r="ROO199" s="84"/>
      <c r="ROP199" s="84"/>
      <c r="ROQ199" s="84"/>
      <c r="ROR199" s="84"/>
      <c r="ROS199" s="84"/>
      <c r="ROT199" s="84"/>
      <c r="ROU199" s="84"/>
      <c r="ROV199" s="84"/>
      <c r="ROW199" s="84"/>
      <c r="ROX199" s="84"/>
      <c r="ROY199" s="84"/>
      <c r="ROZ199" s="84"/>
      <c r="RPA199" s="84"/>
      <c r="RPB199" s="84"/>
      <c r="RPC199" s="84"/>
      <c r="RPD199" s="84"/>
      <c r="RPE199" s="84"/>
      <c r="RPF199" s="84"/>
      <c r="RPG199" s="84"/>
      <c r="RPH199" s="84"/>
      <c r="RPI199" s="84"/>
      <c r="RPJ199" s="84"/>
      <c r="RPK199" s="84"/>
      <c r="RPL199" s="84"/>
      <c r="RPM199" s="84"/>
      <c r="RPN199" s="84"/>
      <c r="RPO199" s="84"/>
      <c r="RPP199" s="84"/>
      <c r="RPQ199" s="84"/>
      <c r="RPR199" s="84"/>
      <c r="RPS199" s="84"/>
      <c r="RPT199" s="84"/>
      <c r="RPU199" s="84"/>
      <c r="RPV199" s="84"/>
      <c r="RPW199" s="84"/>
      <c r="RPX199" s="84"/>
      <c r="RPY199" s="84"/>
      <c r="RPZ199" s="84"/>
      <c r="RQA199" s="84"/>
      <c r="RQB199" s="84"/>
      <c r="RQC199" s="84"/>
      <c r="RQD199" s="84"/>
      <c r="RQE199" s="84"/>
      <c r="RQF199" s="84"/>
      <c r="RQG199" s="84"/>
      <c r="RQH199" s="84"/>
      <c r="RQI199" s="84"/>
      <c r="RQJ199" s="84"/>
      <c r="RQK199" s="84"/>
      <c r="RQL199" s="84"/>
      <c r="RQM199" s="84"/>
      <c r="RQN199" s="84"/>
      <c r="RQO199" s="84"/>
      <c r="RQP199" s="84"/>
      <c r="RQQ199" s="84"/>
      <c r="RQR199" s="84"/>
      <c r="RQS199" s="84"/>
      <c r="RQT199" s="84"/>
      <c r="RQU199" s="84"/>
      <c r="RQV199" s="84"/>
      <c r="RQW199" s="84"/>
      <c r="RQX199" s="84"/>
      <c r="RQY199" s="84"/>
      <c r="RQZ199" s="84"/>
      <c r="RRA199" s="84"/>
      <c r="RRB199" s="84"/>
      <c r="RRC199" s="84"/>
      <c r="RRD199" s="84"/>
      <c r="RRE199" s="84"/>
      <c r="RRF199" s="84"/>
      <c r="RRG199" s="84"/>
      <c r="RRH199" s="84"/>
      <c r="RRI199" s="84"/>
      <c r="RRJ199" s="84"/>
      <c r="RRK199" s="84"/>
      <c r="RRL199" s="84"/>
      <c r="RRM199" s="84"/>
      <c r="RRN199" s="84"/>
      <c r="RRO199" s="84"/>
      <c r="RRP199" s="84"/>
      <c r="RRQ199" s="84"/>
      <c r="RRR199" s="84"/>
      <c r="RRS199" s="84"/>
      <c r="RRT199" s="84"/>
      <c r="RRU199" s="84"/>
      <c r="RRV199" s="84"/>
      <c r="RRW199" s="84"/>
      <c r="RRX199" s="84"/>
      <c r="RRY199" s="84"/>
      <c r="RRZ199" s="84"/>
      <c r="RSA199" s="84"/>
      <c r="RSB199" s="84"/>
      <c r="RSC199" s="84"/>
      <c r="RSD199" s="84"/>
      <c r="RSE199" s="84"/>
      <c r="RSF199" s="84"/>
      <c r="RSG199" s="84"/>
      <c r="RSH199" s="84"/>
      <c r="RSI199" s="84"/>
      <c r="RSJ199" s="84"/>
      <c r="RSK199" s="84"/>
      <c r="RSL199" s="84"/>
      <c r="RSM199" s="84"/>
      <c r="RSN199" s="84"/>
      <c r="RSO199" s="84"/>
      <c r="RSP199" s="84"/>
      <c r="RSQ199" s="84"/>
      <c r="RSR199" s="84"/>
      <c r="RSS199" s="84"/>
      <c r="RST199" s="84"/>
      <c r="RSU199" s="84"/>
      <c r="RSV199" s="84"/>
      <c r="RSW199" s="84"/>
      <c r="RSX199" s="84"/>
      <c r="RSY199" s="84"/>
      <c r="RSZ199" s="84"/>
      <c r="RTA199" s="84"/>
      <c r="RTB199" s="84"/>
      <c r="RTC199" s="84"/>
      <c r="RTD199" s="84"/>
      <c r="RTE199" s="84"/>
      <c r="RTF199" s="84"/>
      <c r="RTG199" s="84"/>
      <c r="RTH199" s="84"/>
      <c r="RTI199" s="84"/>
      <c r="RTJ199" s="84"/>
      <c r="RTK199" s="84"/>
      <c r="RTL199" s="84"/>
      <c r="RTM199" s="84"/>
      <c r="RTN199" s="84"/>
      <c r="RTO199" s="84"/>
      <c r="RTP199" s="84"/>
      <c r="RTQ199" s="84"/>
      <c r="RTR199" s="84"/>
      <c r="RTS199" s="84"/>
      <c r="RTT199" s="84"/>
      <c r="RTU199" s="84"/>
      <c r="RTV199" s="84"/>
      <c r="RTW199" s="84"/>
      <c r="RTX199" s="84"/>
      <c r="RTY199" s="84"/>
      <c r="RTZ199" s="84"/>
      <c r="RUA199" s="84"/>
      <c r="RUB199" s="84"/>
      <c r="RUC199" s="84"/>
      <c r="RUD199" s="84"/>
      <c r="RUE199" s="84"/>
      <c r="RUF199" s="84"/>
      <c r="RUG199" s="84"/>
      <c r="RUH199" s="84"/>
      <c r="RUI199" s="84"/>
      <c r="RUJ199" s="84"/>
      <c r="RUK199" s="84"/>
      <c r="RUL199" s="84"/>
      <c r="RUM199" s="84"/>
      <c r="RUN199" s="84"/>
      <c r="RUO199" s="84"/>
      <c r="RUP199" s="84"/>
      <c r="RUQ199" s="84"/>
      <c r="RUR199" s="84"/>
      <c r="RUS199" s="84"/>
      <c r="RUT199" s="84"/>
      <c r="RUU199" s="84"/>
      <c r="RUV199" s="84"/>
      <c r="RUW199" s="84"/>
      <c r="RUX199" s="84"/>
      <c r="RUY199" s="84"/>
      <c r="RUZ199" s="84"/>
      <c r="RVA199" s="84"/>
      <c r="RVB199" s="84"/>
      <c r="RVC199" s="84"/>
      <c r="RVD199" s="84"/>
      <c r="RVE199" s="84"/>
      <c r="RVF199" s="84"/>
      <c r="RVG199" s="84"/>
      <c r="RVH199" s="84"/>
      <c r="RVI199" s="84"/>
      <c r="RVJ199" s="84"/>
      <c r="RVK199" s="84"/>
      <c r="RVL199" s="84"/>
      <c r="RVM199" s="84"/>
      <c r="RVN199" s="84"/>
      <c r="RVO199" s="84"/>
      <c r="RVP199" s="84"/>
      <c r="RVQ199" s="84"/>
      <c r="RVR199" s="84"/>
      <c r="RVS199" s="84"/>
      <c r="RVT199" s="84"/>
      <c r="RVU199" s="84"/>
      <c r="RVV199" s="84"/>
      <c r="RVW199" s="84"/>
      <c r="RVX199" s="84"/>
      <c r="RVY199" s="84"/>
      <c r="RVZ199" s="84"/>
      <c r="RWA199" s="84"/>
      <c r="RWB199" s="84"/>
      <c r="RWC199" s="84"/>
      <c r="RWD199" s="84"/>
      <c r="RWE199" s="84"/>
      <c r="RWF199" s="84"/>
      <c r="RWG199" s="84"/>
      <c r="RWH199" s="84"/>
      <c r="RWI199" s="84"/>
      <c r="RWJ199" s="84"/>
      <c r="RWK199" s="84"/>
      <c r="RWL199" s="84"/>
      <c r="RWM199" s="84"/>
      <c r="RWN199" s="84"/>
      <c r="RWO199" s="84"/>
      <c r="RWP199" s="84"/>
      <c r="RWQ199" s="84"/>
      <c r="RWR199" s="84"/>
      <c r="RWS199" s="84"/>
      <c r="RWT199" s="84"/>
      <c r="RWU199" s="84"/>
      <c r="RWV199" s="84"/>
      <c r="RWW199" s="84"/>
      <c r="RWX199" s="84"/>
      <c r="RWY199" s="84"/>
      <c r="RWZ199" s="84"/>
      <c r="RXA199" s="84"/>
      <c r="RXB199" s="84"/>
      <c r="RXC199" s="84"/>
      <c r="RXD199" s="84"/>
      <c r="RXE199" s="84"/>
      <c r="RXF199" s="84"/>
      <c r="RXG199" s="84"/>
      <c r="RXH199" s="84"/>
      <c r="RXI199" s="84"/>
      <c r="RXJ199" s="84"/>
      <c r="RXK199" s="84"/>
      <c r="RXL199" s="84"/>
      <c r="RXM199" s="84"/>
      <c r="RXN199" s="84"/>
      <c r="RXO199" s="84"/>
      <c r="RXP199" s="84"/>
      <c r="RXQ199" s="84"/>
      <c r="RXR199" s="84"/>
      <c r="RXS199" s="84"/>
      <c r="RXT199" s="84"/>
      <c r="RXU199" s="84"/>
      <c r="RXV199" s="84"/>
      <c r="RXW199" s="84"/>
      <c r="RXX199" s="84"/>
      <c r="RXY199" s="84"/>
      <c r="RXZ199" s="84"/>
      <c r="RYA199" s="84"/>
      <c r="RYB199" s="84"/>
      <c r="RYC199" s="84"/>
      <c r="RYD199" s="84"/>
      <c r="RYE199" s="84"/>
      <c r="RYF199" s="84"/>
      <c r="RYG199" s="84"/>
      <c r="RYH199" s="84"/>
      <c r="RYI199" s="84"/>
      <c r="RYJ199" s="84"/>
      <c r="RYK199" s="84"/>
      <c r="RYL199" s="84"/>
      <c r="RYM199" s="84"/>
      <c r="RYN199" s="84"/>
      <c r="RYO199" s="84"/>
      <c r="RYP199" s="84"/>
      <c r="RYQ199" s="84"/>
      <c r="RYR199" s="84"/>
      <c r="RYS199" s="84"/>
      <c r="RYT199" s="84"/>
      <c r="RYU199" s="84"/>
      <c r="RYV199" s="84"/>
      <c r="RYW199" s="84"/>
      <c r="RYX199" s="84"/>
      <c r="RYY199" s="84"/>
      <c r="RYZ199" s="84"/>
      <c r="RZA199" s="84"/>
      <c r="RZB199" s="84"/>
      <c r="RZC199" s="84"/>
      <c r="RZD199" s="84"/>
      <c r="RZE199" s="84"/>
      <c r="RZF199" s="84"/>
      <c r="RZG199" s="84"/>
      <c r="RZH199" s="84"/>
      <c r="RZI199" s="84"/>
      <c r="RZJ199" s="84"/>
      <c r="RZK199" s="84"/>
      <c r="RZL199" s="84"/>
      <c r="RZM199" s="84"/>
      <c r="RZN199" s="84"/>
      <c r="RZO199" s="84"/>
      <c r="RZP199" s="84"/>
      <c r="RZQ199" s="84"/>
      <c r="RZR199" s="84"/>
      <c r="RZS199" s="84"/>
      <c r="RZT199" s="84"/>
      <c r="RZU199" s="84"/>
      <c r="RZV199" s="84"/>
      <c r="RZW199" s="84"/>
      <c r="RZX199" s="84"/>
      <c r="RZY199" s="84"/>
      <c r="RZZ199" s="84"/>
      <c r="SAA199" s="84"/>
      <c r="SAB199" s="84"/>
      <c r="SAC199" s="84"/>
      <c r="SAD199" s="84"/>
      <c r="SAE199" s="84"/>
      <c r="SAF199" s="84"/>
      <c r="SAG199" s="84"/>
      <c r="SAH199" s="84"/>
      <c r="SAI199" s="84"/>
      <c r="SAJ199" s="84"/>
      <c r="SAK199" s="84"/>
      <c r="SAL199" s="84"/>
      <c r="SAM199" s="84"/>
      <c r="SAN199" s="84"/>
      <c r="SAO199" s="84"/>
      <c r="SAP199" s="84"/>
      <c r="SAQ199" s="84"/>
      <c r="SAR199" s="84"/>
      <c r="SAS199" s="84"/>
      <c r="SAT199" s="84"/>
      <c r="SAU199" s="84"/>
      <c r="SAV199" s="84"/>
      <c r="SAW199" s="84"/>
      <c r="SAX199" s="84"/>
      <c r="SAY199" s="84"/>
      <c r="SAZ199" s="84"/>
      <c r="SBA199" s="84"/>
      <c r="SBB199" s="84"/>
      <c r="SBC199" s="84"/>
      <c r="SBD199" s="84"/>
      <c r="SBE199" s="84"/>
      <c r="SBF199" s="84"/>
      <c r="SBG199" s="84"/>
      <c r="SBH199" s="84"/>
      <c r="SBI199" s="84"/>
      <c r="SBJ199" s="84"/>
      <c r="SBK199" s="84"/>
      <c r="SBL199" s="84"/>
      <c r="SBM199" s="84"/>
      <c r="SBN199" s="84"/>
      <c r="SBO199" s="84"/>
      <c r="SBP199" s="84"/>
      <c r="SBQ199" s="84"/>
      <c r="SBR199" s="84"/>
      <c r="SBS199" s="84"/>
      <c r="SBT199" s="84"/>
      <c r="SBU199" s="84"/>
      <c r="SBV199" s="84"/>
      <c r="SBW199" s="84"/>
      <c r="SBX199" s="84"/>
      <c r="SBY199" s="84"/>
      <c r="SBZ199" s="84"/>
      <c r="SCA199" s="84"/>
      <c r="SCB199" s="84"/>
      <c r="SCC199" s="84"/>
      <c r="SCD199" s="84"/>
      <c r="SCE199" s="84"/>
      <c r="SCF199" s="84"/>
      <c r="SCG199" s="84"/>
      <c r="SCH199" s="84"/>
      <c r="SCI199" s="84"/>
      <c r="SCJ199" s="84"/>
      <c r="SCK199" s="84"/>
      <c r="SCL199" s="84"/>
      <c r="SCM199" s="84"/>
      <c r="SCN199" s="84"/>
      <c r="SCO199" s="84"/>
      <c r="SCP199" s="84"/>
      <c r="SCQ199" s="84"/>
      <c r="SCR199" s="84"/>
      <c r="SCS199" s="84"/>
      <c r="SCT199" s="84"/>
      <c r="SCU199" s="84"/>
      <c r="SCV199" s="84"/>
      <c r="SCW199" s="84"/>
      <c r="SCX199" s="84"/>
      <c r="SCY199" s="84"/>
      <c r="SCZ199" s="84"/>
      <c r="SDA199" s="84"/>
      <c r="SDB199" s="84"/>
      <c r="SDC199" s="84"/>
      <c r="SDD199" s="84"/>
      <c r="SDE199" s="84"/>
      <c r="SDF199" s="84"/>
      <c r="SDG199" s="84"/>
      <c r="SDH199" s="84"/>
      <c r="SDI199" s="84"/>
      <c r="SDJ199" s="84"/>
      <c r="SDK199" s="84"/>
      <c r="SDL199" s="84"/>
      <c r="SDM199" s="84"/>
      <c r="SDN199" s="84"/>
      <c r="SDO199" s="84"/>
      <c r="SDP199" s="84"/>
      <c r="SDQ199" s="84"/>
      <c r="SDR199" s="84"/>
      <c r="SDS199" s="84"/>
      <c r="SDT199" s="84"/>
      <c r="SDU199" s="84"/>
      <c r="SDV199" s="84"/>
      <c r="SDW199" s="84"/>
      <c r="SDX199" s="84"/>
      <c r="SDY199" s="84"/>
      <c r="SDZ199" s="84"/>
      <c r="SEA199" s="84"/>
      <c r="SEB199" s="84"/>
      <c r="SEC199" s="84"/>
      <c r="SED199" s="84"/>
      <c r="SEE199" s="84"/>
      <c r="SEF199" s="84"/>
      <c r="SEG199" s="84"/>
      <c r="SEH199" s="84"/>
      <c r="SEI199" s="84"/>
      <c r="SEJ199" s="84"/>
      <c r="SEK199" s="84"/>
      <c r="SEL199" s="84"/>
      <c r="SEM199" s="84"/>
      <c r="SEN199" s="84"/>
      <c r="SEO199" s="84"/>
      <c r="SEP199" s="84"/>
      <c r="SEQ199" s="84"/>
      <c r="SER199" s="84"/>
      <c r="SES199" s="84"/>
      <c r="SET199" s="84"/>
      <c r="SEU199" s="84"/>
      <c r="SEV199" s="84"/>
      <c r="SEW199" s="84"/>
      <c r="SEX199" s="84"/>
      <c r="SEY199" s="84"/>
      <c r="SEZ199" s="84"/>
      <c r="SFA199" s="84"/>
      <c r="SFB199" s="84"/>
      <c r="SFC199" s="84"/>
      <c r="SFD199" s="84"/>
      <c r="SFE199" s="84"/>
      <c r="SFF199" s="84"/>
      <c r="SFG199" s="84"/>
      <c r="SFH199" s="84"/>
      <c r="SFI199" s="84"/>
      <c r="SFJ199" s="84"/>
      <c r="SFK199" s="84"/>
      <c r="SFL199" s="84"/>
      <c r="SFM199" s="84"/>
      <c r="SFN199" s="84"/>
      <c r="SFO199" s="84"/>
      <c r="SFP199" s="84"/>
      <c r="SFQ199" s="84"/>
      <c r="SFR199" s="84"/>
      <c r="SFS199" s="84"/>
      <c r="SFT199" s="84"/>
      <c r="SFU199" s="84"/>
      <c r="SFV199" s="84"/>
      <c r="SFW199" s="84"/>
      <c r="SFX199" s="84"/>
      <c r="SFY199" s="84"/>
      <c r="SFZ199" s="84"/>
      <c r="SGA199" s="84"/>
      <c r="SGB199" s="84"/>
      <c r="SGC199" s="84"/>
      <c r="SGD199" s="84"/>
      <c r="SGE199" s="84"/>
      <c r="SGF199" s="84"/>
      <c r="SGG199" s="84"/>
      <c r="SGH199" s="84"/>
      <c r="SGI199" s="84"/>
      <c r="SGJ199" s="84"/>
      <c r="SGK199" s="84"/>
      <c r="SGL199" s="84"/>
      <c r="SGM199" s="84"/>
      <c r="SGN199" s="84"/>
      <c r="SGO199" s="84"/>
      <c r="SGP199" s="84"/>
      <c r="SGQ199" s="84"/>
      <c r="SGR199" s="84"/>
      <c r="SGS199" s="84"/>
      <c r="SGT199" s="84"/>
      <c r="SGU199" s="84"/>
      <c r="SGV199" s="84"/>
      <c r="SGW199" s="84"/>
      <c r="SGX199" s="84"/>
      <c r="SGY199" s="84"/>
      <c r="SGZ199" s="84"/>
      <c r="SHA199" s="84"/>
      <c r="SHB199" s="84"/>
      <c r="SHC199" s="84"/>
      <c r="SHD199" s="84"/>
      <c r="SHE199" s="84"/>
      <c r="SHF199" s="84"/>
      <c r="SHG199" s="84"/>
      <c r="SHH199" s="84"/>
      <c r="SHI199" s="84"/>
      <c r="SHJ199" s="84"/>
      <c r="SHK199" s="84"/>
      <c r="SHL199" s="84"/>
      <c r="SHM199" s="84"/>
      <c r="SHN199" s="84"/>
      <c r="SHO199" s="84"/>
      <c r="SHP199" s="84"/>
      <c r="SHQ199" s="84"/>
      <c r="SHR199" s="84"/>
      <c r="SHS199" s="84"/>
      <c r="SHT199" s="84"/>
      <c r="SHU199" s="84"/>
      <c r="SHV199" s="84"/>
      <c r="SHW199" s="84"/>
      <c r="SHX199" s="84"/>
      <c r="SHY199" s="84"/>
      <c r="SHZ199" s="84"/>
      <c r="SIA199" s="84"/>
      <c r="SIB199" s="84"/>
      <c r="SIC199" s="84"/>
      <c r="SID199" s="84"/>
      <c r="SIE199" s="84"/>
      <c r="SIF199" s="84"/>
      <c r="SIG199" s="84"/>
      <c r="SIH199" s="84"/>
      <c r="SII199" s="84"/>
      <c r="SIJ199" s="84"/>
      <c r="SIK199" s="84"/>
      <c r="SIL199" s="84"/>
      <c r="SIM199" s="84"/>
      <c r="SIN199" s="84"/>
      <c r="SIO199" s="84"/>
      <c r="SIP199" s="84"/>
      <c r="SIQ199" s="84"/>
      <c r="SIR199" s="84"/>
      <c r="SIS199" s="84"/>
      <c r="SIT199" s="84"/>
      <c r="SIU199" s="84"/>
      <c r="SIV199" s="84"/>
      <c r="SIW199" s="84"/>
      <c r="SIX199" s="84"/>
      <c r="SIY199" s="84"/>
      <c r="SIZ199" s="84"/>
      <c r="SJA199" s="84"/>
      <c r="SJB199" s="84"/>
      <c r="SJC199" s="84"/>
      <c r="SJD199" s="84"/>
      <c r="SJE199" s="84"/>
      <c r="SJF199" s="84"/>
      <c r="SJG199" s="84"/>
      <c r="SJH199" s="84"/>
      <c r="SJI199" s="84"/>
      <c r="SJJ199" s="84"/>
      <c r="SJK199" s="84"/>
      <c r="SJL199" s="84"/>
      <c r="SJM199" s="84"/>
      <c r="SJN199" s="84"/>
      <c r="SJO199" s="84"/>
      <c r="SJP199" s="84"/>
      <c r="SJQ199" s="84"/>
      <c r="SJR199" s="84"/>
      <c r="SJS199" s="84"/>
      <c r="SJT199" s="84"/>
      <c r="SJU199" s="84"/>
      <c r="SJV199" s="84"/>
      <c r="SJW199" s="84"/>
      <c r="SJX199" s="84"/>
      <c r="SJY199" s="84"/>
      <c r="SJZ199" s="84"/>
      <c r="SKA199" s="84"/>
      <c r="SKB199" s="84"/>
      <c r="SKC199" s="84"/>
      <c r="SKD199" s="84"/>
      <c r="SKE199" s="84"/>
      <c r="SKF199" s="84"/>
      <c r="SKG199" s="84"/>
      <c r="SKH199" s="84"/>
      <c r="SKI199" s="84"/>
      <c r="SKJ199" s="84"/>
      <c r="SKK199" s="84"/>
      <c r="SKL199" s="84"/>
      <c r="SKM199" s="84"/>
      <c r="SKN199" s="84"/>
      <c r="SKO199" s="84"/>
      <c r="SKP199" s="84"/>
      <c r="SKQ199" s="84"/>
      <c r="SKR199" s="84"/>
      <c r="SKS199" s="84"/>
      <c r="SKT199" s="84"/>
      <c r="SKU199" s="84"/>
      <c r="SKV199" s="84"/>
      <c r="SKW199" s="84"/>
      <c r="SKX199" s="84"/>
      <c r="SKY199" s="84"/>
      <c r="SKZ199" s="84"/>
      <c r="SLA199" s="84"/>
      <c r="SLB199" s="84"/>
      <c r="SLC199" s="84"/>
      <c r="SLD199" s="84"/>
      <c r="SLE199" s="84"/>
      <c r="SLF199" s="84"/>
      <c r="SLG199" s="84"/>
      <c r="SLH199" s="84"/>
      <c r="SLI199" s="84"/>
      <c r="SLJ199" s="84"/>
      <c r="SLK199" s="84"/>
      <c r="SLL199" s="84"/>
      <c r="SLM199" s="84"/>
      <c r="SLN199" s="84"/>
      <c r="SLO199" s="84"/>
      <c r="SLP199" s="84"/>
      <c r="SLQ199" s="84"/>
      <c r="SLR199" s="84"/>
      <c r="SLS199" s="84"/>
      <c r="SLT199" s="84"/>
      <c r="SLU199" s="84"/>
      <c r="SLV199" s="84"/>
      <c r="SLW199" s="84"/>
      <c r="SLX199" s="84"/>
      <c r="SLY199" s="84"/>
      <c r="SLZ199" s="84"/>
      <c r="SMA199" s="84"/>
      <c r="SMB199" s="84"/>
      <c r="SMC199" s="84"/>
      <c r="SMD199" s="84"/>
      <c r="SME199" s="84"/>
      <c r="SMF199" s="84"/>
      <c r="SMG199" s="84"/>
      <c r="SMH199" s="84"/>
      <c r="SMI199" s="84"/>
      <c r="SMJ199" s="84"/>
      <c r="SMK199" s="84"/>
      <c r="SML199" s="84"/>
      <c r="SMM199" s="84"/>
      <c r="SMN199" s="84"/>
      <c r="SMO199" s="84"/>
      <c r="SMP199" s="84"/>
      <c r="SMQ199" s="84"/>
      <c r="SMR199" s="84"/>
      <c r="SMS199" s="84"/>
      <c r="SMT199" s="84"/>
      <c r="SMU199" s="84"/>
      <c r="SMV199" s="84"/>
      <c r="SMW199" s="84"/>
      <c r="SMX199" s="84"/>
      <c r="SMY199" s="84"/>
      <c r="SMZ199" s="84"/>
      <c r="SNA199" s="84"/>
      <c r="SNB199" s="84"/>
      <c r="SNC199" s="84"/>
      <c r="SND199" s="84"/>
      <c r="SNE199" s="84"/>
      <c r="SNF199" s="84"/>
      <c r="SNG199" s="84"/>
      <c r="SNH199" s="84"/>
      <c r="SNI199" s="84"/>
      <c r="SNJ199" s="84"/>
      <c r="SNK199" s="84"/>
      <c r="SNL199" s="84"/>
      <c r="SNM199" s="84"/>
      <c r="SNN199" s="84"/>
      <c r="SNO199" s="84"/>
      <c r="SNP199" s="84"/>
      <c r="SNQ199" s="84"/>
      <c r="SNR199" s="84"/>
      <c r="SNS199" s="84"/>
      <c r="SNT199" s="84"/>
      <c r="SNU199" s="84"/>
      <c r="SNV199" s="84"/>
      <c r="SNW199" s="84"/>
      <c r="SNX199" s="84"/>
      <c r="SNY199" s="84"/>
      <c r="SNZ199" s="84"/>
      <c r="SOA199" s="84"/>
      <c r="SOB199" s="84"/>
      <c r="SOC199" s="84"/>
      <c r="SOD199" s="84"/>
      <c r="SOE199" s="84"/>
      <c r="SOF199" s="84"/>
      <c r="SOG199" s="84"/>
      <c r="SOH199" s="84"/>
      <c r="SOI199" s="84"/>
      <c r="SOJ199" s="84"/>
      <c r="SOK199" s="84"/>
      <c r="SOL199" s="84"/>
      <c r="SOM199" s="84"/>
      <c r="SON199" s="84"/>
      <c r="SOO199" s="84"/>
      <c r="SOP199" s="84"/>
      <c r="SOQ199" s="84"/>
      <c r="SOR199" s="84"/>
      <c r="SOS199" s="84"/>
      <c r="SOT199" s="84"/>
      <c r="SOU199" s="84"/>
      <c r="SOV199" s="84"/>
      <c r="SOW199" s="84"/>
      <c r="SOX199" s="84"/>
      <c r="SOY199" s="84"/>
      <c r="SOZ199" s="84"/>
      <c r="SPA199" s="84"/>
      <c r="SPB199" s="84"/>
      <c r="SPC199" s="84"/>
      <c r="SPD199" s="84"/>
      <c r="SPE199" s="84"/>
      <c r="SPF199" s="84"/>
      <c r="SPG199" s="84"/>
      <c r="SPH199" s="84"/>
      <c r="SPI199" s="84"/>
      <c r="SPJ199" s="84"/>
      <c r="SPK199" s="84"/>
      <c r="SPL199" s="84"/>
      <c r="SPM199" s="84"/>
      <c r="SPN199" s="84"/>
      <c r="SPO199" s="84"/>
      <c r="SPP199" s="84"/>
      <c r="SPQ199" s="84"/>
      <c r="SPR199" s="84"/>
      <c r="SPS199" s="84"/>
      <c r="SPT199" s="84"/>
      <c r="SPU199" s="84"/>
      <c r="SPV199" s="84"/>
      <c r="SPW199" s="84"/>
      <c r="SPX199" s="84"/>
      <c r="SPY199" s="84"/>
      <c r="SPZ199" s="84"/>
      <c r="SQA199" s="84"/>
      <c r="SQB199" s="84"/>
      <c r="SQC199" s="84"/>
      <c r="SQD199" s="84"/>
      <c r="SQE199" s="84"/>
      <c r="SQF199" s="84"/>
      <c r="SQG199" s="84"/>
      <c r="SQH199" s="84"/>
      <c r="SQI199" s="84"/>
      <c r="SQJ199" s="84"/>
      <c r="SQK199" s="84"/>
      <c r="SQL199" s="84"/>
      <c r="SQM199" s="84"/>
      <c r="SQN199" s="84"/>
      <c r="SQO199" s="84"/>
      <c r="SQP199" s="84"/>
      <c r="SQQ199" s="84"/>
      <c r="SQR199" s="84"/>
      <c r="SQS199" s="84"/>
      <c r="SQT199" s="84"/>
      <c r="SQU199" s="84"/>
      <c r="SQV199" s="84"/>
      <c r="SQW199" s="84"/>
      <c r="SQX199" s="84"/>
      <c r="SQY199" s="84"/>
      <c r="SQZ199" s="84"/>
      <c r="SRA199" s="84"/>
      <c r="SRB199" s="84"/>
      <c r="SRC199" s="84"/>
      <c r="SRD199" s="84"/>
      <c r="SRE199" s="84"/>
      <c r="SRF199" s="84"/>
      <c r="SRG199" s="84"/>
      <c r="SRH199" s="84"/>
      <c r="SRI199" s="84"/>
      <c r="SRJ199" s="84"/>
      <c r="SRK199" s="84"/>
      <c r="SRL199" s="84"/>
      <c r="SRM199" s="84"/>
      <c r="SRN199" s="84"/>
      <c r="SRO199" s="84"/>
      <c r="SRP199" s="84"/>
      <c r="SRQ199" s="84"/>
      <c r="SRR199" s="84"/>
      <c r="SRS199" s="84"/>
      <c r="SRT199" s="84"/>
      <c r="SRU199" s="84"/>
      <c r="SRV199" s="84"/>
      <c r="SRW199" s="84"/>
      <c r="SRX199" s="84"/>
      <c r="SRY199" s="84"/>
      <c r="SRZ199" s="84"/>
      <c r="SSA199" s="84"/>
      <c r="SSB199" s="84"/>
      <c r="SSC199" s="84"/>
      <c r="SSD199" s="84"/>
      <c r="SSE199" s="84"/>
      <c r="SSF199" s="84"/>
      <c r="SSG199" s="84"/>
      <c r="SSH199" s="84"/>
      <c r="SSI199" s="84"/>
      <c r="SSJ199" s="84"/>
      <c r="SSK199" s="84"/>
      <c r="SSL199" s="84"/>
      <c r="SSM199" s="84"/>
      <c r="SSN199" s="84"/>
      <c r="SSO199" s="84"/>
      <c r="SSP199" s="84"/>
      <c r="SSQ199" s="84"/>
      <c r="SSR199" s="84"/>
      <c r="SSS199" s="84"/>
      <c r="SST199" s="84"/>
      <c r="SSU199" s="84"/>
      <c r="SSV199" s="84"/>
      <c r="SSW199" s="84"/>
      <c r="SSX199" s="84"/>
      <c r="SSY199" s="84"/>
      <c r="SSZ199" s="84"/>
      <c r="STA199" s="84"/>
      <c r="STB199" s="84"/>
      <c r="STC199" s="84"/>
      <c r="STD199" s="84"/>
      <c r="STE199" s="84"/>
      <c r="STF199" s="84"/>
      <c r="STG199" s="84"/>
      <c r="STH199" s="84"/>
      <c r="STI199" s="84"/>
      <c r="STJ199" s="84"/>
      <c r="STK199" s="84"/>
      <c r="STL199" s="84"/>
      <c r="STM199" s="84"/>
      <c r="STN199" s="84"/>
      <c r="STO199" s="84"/>
      <c r="STP199" s="84"/>
      <c r="STQ199" s="84"/>
      <c r="STR199" s="84"/>
      <c r="STS199" s="84"/>
      <c r="STT199" s="84"/>
      <c r="STU199" s="84"/>
      <c r="STV199" s="84"/>
      <c r="STW199" s="84"/>
      <c r="STX199" s="84"/>
      <c r="STY199" s="84"/>
      <c r="STZ199" s="84"/>
      <c r="SUA199" s="84"/>
      <c r="SUB199" s="84"/>
      <c r="SUC199" s="84"/>
      <c r="SUD199" s="84"/>
      <c r="SUE199" s="84"/>
      <c r="SUF199" s="84"/>
      <c r="SUG199" s="84"/>
      <c r="SUH199" s="84"/>
      <c r="SUI199" s="84"/>
      <c r="SUJ199" s="84"/>
      <c r="SUK199" s="84"/>
      <c r="SUL199" s="84"/>
      <c r="SUM199" s="84"/>
      <c r="SUN199" s="84"/>
      <c r="SUO199" s="84"/>
      <c r="SUP199" s="84"/>
      <c r="SUQ199" s="84"/>
      <c r="SUR199" s="84"/>
      <c r="SUS199" s="84"/>
      <c r="SUT199" s="84"/>
      <c r="SUU199" s="84"/>
      <c r="SUV199" s="84"/>
      <c r="SUW199" s="84"/>
      <c r="SUX199" s="84"/>
      <c r="SUY199" s="84"/>
      <c r="SUZ199" s="84"/>
      <c r="SVA199" s="84"/>
      <c r="SVB199" s="84"/>
      <c r="SVC199" s="84"/>
      <c r="SVD199" s="84"/>
      <c r="SVE199" s="84"/>
      <c r="SVF199" s="84"/>
      <c r="SVG199" s="84"/>
      <c r="SVH199" s="84"/>
      <c r="SVI199" s="84"/>
      <c r="SVJ199" s="84"/>
      <c r="SVK199" s="84"/>
      <c r="SVL199" s="84"/>
      <c r="SVM199" s="84"/>
      <c r="SVN199" s="84"/>
      <c r="SVO199" s="84"/>
      <c r="SVP199" s="84"/>
      <c r="SVQ199" s="84"/>
      <c r="SVR199" s="84"/>
      <c r="SVS199" s="84"/>
      <c r="SVT199" s="84"/>
      <c r="SVU199" s="84"/>
      <c r="SVV199" s="84"/>
      <c r="SVW199" s="84"/>
      <c r="SVX199" s="84"/>
      <c r="SVY199" s="84"/>
      <c r="SVZ199" s="84"/>
      <c r="SWA199" s="84"/>
      <c r="SWB199" s="84"/>
      <c r="SWC199" s="84"/>
      <c r="SWD199" s="84"/>
      <c r="SWE199" s="84"/>
      <c r="SWF199" s="84"/>
      <c r="SWG199" s="84"/>
      <c r="SWH199" s="84"/>
      <c r="SWI199" s="84"/>
      <c r="SWJ199" s="84"/>
      <c r="SWK199" s="84"/>
      <c r="SWL199" s="84"/>
      <c r="SWM199" s="84"/>
      <c r="SWN199" s="84"/>
      <c r="SWO199" s="84"/>
      <c r="SWP199" s="84"/>
      <c r="SWQ199" s="84"/>
      <c r="SWR199" s="84"/>
      <c r="SWS199" s="84"/>
      <c r="SWT199" s="84"/>
      <c r="SWU199" s="84"/>
      <c r="SWV199" s="84"/>
      <c r="SWW199" s="84"/>
      <c r="SWX199" s="84"/>
      <c r="SWY199" s="84"/>
      <c r="SWZ199" s="84"/>
      <c r="SXA199" s="84"/>
      <c r="SXB199" s="84"/>
      <c r="SXC199" s="84"/>
      <c r="SXD199" s="84"/>
      <c r="SXE199" s="84"/>
      <c r="SXF199" s="84"/>
      <c r="SXG199" s="84"/>
      <c r="SXH199" s="84"/>
      <c r="SXI199" s="84"/>
      <c r="SXJ199" s="84"/>
      <c r="SXK199" s="84"/>
      <c r="SXL199" s="84"/>
      <c r="SXM199" s="84"/>
      <c r="SXN199" s="84"/>
      <c r="SXO199" s="84"/>
      <c r="SXP199" s="84"/>
      <c r="SXQ199" s="84"/>
      <c r="SXR199" s="84"/>
      <c r="SXS199" s="84"/>
      <c r="SXT199" s="84"/>
      <c r="SXU199" s="84"/>
      <c r="SXV199" s="84"/>
      <c r="SXW199" s="84"/>
      <c r="SXX199" s="84"/>
      <c r="SXY199" s="84"/>
      <c r="SXZ199" s="84"/>
      <c r="SYA199" s="84"/>
      <c r="SYB199" s="84"/>
      <c r="SYC199" s="84"/>
      <c r="SYD199" s="84"/>
      <c r="SYE199" s="84"/>
      <c r="SYF199" s="84"/>
      <c r="SYG199" s="84"/>
      <c r="SYH199" s="84"/>
      <c r="SYI199" s="84"/>
      <c r="SYJ199" s="84"/>
      <c r="SYK199" s="84"/>
      <c r="SYL199" s="84"/>
      <c r="SYM199" s="84"/>
      <c r="SYN199" s="84"/>
      <c r="SYO199" s="84"/>
      <c r="SYP199" s="84"/>
      <c r="SYQ199" s="84"/>
      <c r="SYR199" s="84"/>
      <c r="SYS199" s="84"/>
      <c r="SYT199" s="84"/>
      <c r="SYU199" s="84"/>
      <c r="SYV199" s="84"/>
      <c r="SYW199" s="84"/>
      <c r="SYX199" s="84"/>
      <c r="SYY199" s="84"/>
      <c r="SYZ199" s="84"/>
      <c r="SZA199" s="84"/>
      <c r="SZB199" s="84"/>
      <c r="SZC199" s="84"/>
      <c r="SZD199" s="84"/>
      <c r="SZE199" s="84"/>
      <c r="SZF199" s="84"/>
      <c r="SZG199" s="84"/>
      <c r="SZH199" s="84"/>
      <c r="SZI199" s="84"/>
      <c r="SZJ199" s="84"/>
      <c r="SZK199" s="84"/>
      <c r="SZL199" s="84"/>
      <c r="SZM199" s="84"/>
      <c r="SZN199" s="84"/>
      <c r="SZO199" s="84"/>
      <c r="SZP199" s="84"/>
      <c r="SZQ199" s="84"/>
      <c r="SZR199" s="84"/>
      <c r="SZS199" s="84"/>
      <c r="SZT199" s="84"/>
      <c r="SZU199" s="84"/>
      <c r="SZV199" s="84"/>
      <c r="SZW199" s="84"/>
      <c r="SZX199" s="84"/>
      <c r="SZY199" s="84"/>
      <c r="SZZ199" s="84"/>
      <c r="TAA199" s="84"/>
      <c r="TAB199" s="84"/>
      <c r="TAC199" s="84"/>
      <c r="TAD199" s="84"/>
      <c r="TAE199" s="84"/>
      <c r="TAF199" s="84"/>
      <c r="TAG199" s="84"/>
      <c r="TAH199" s="84"/>
      <c r="TAI199" s="84"/>
      <c r="TAJ199" s="84"/>
      <c r="TAK199" s="84"/>
      <c r="TAL199" s="84"/>
      <c r="TAM199" s="84"/>
      <c r="TAN199" s="84"/>
      <c r="TAO199" s="84"/>
      <c r="TAP199" s="84"/>
      <c r="TAQ199" s="84"/>
      <c r="TAR199" s="84"/>
      <c r="TAS199" s="84"/>
      <c r="TAT199" s="84"/>
      <c r="TAU199" s="84"/>
      <c r="TAV199" s="84"/>
      <c r="TAW199" s="84"/>
      <c r="TAX199" s="84"/>
      <c r="TAY199" s="84"/>
      <c r="TAZ199" s="84"/>
      <c r="TBA199" s="84"/>
      <c r="TBB199" s="84"/>
      <c r="TBC199" s="84"/>
      <c r="TBD199" s="84"/>
      <c r="TBE199" s="84"/>
      <c r="TBF199" s="84"/>
      <c r="TBG199" s="84"/>
      <c r="TBH199" s="84"/>
      <c r="TBI199" s="84"/>
      <c r="TBJ199" s="84"/>
      <c r="TBK199" s="84"/>
      <c r="TBL199" s="84"/>
      <c r="TBM199" s="84"/>
      <c r="TBN199" s="84"/>
      <c r="TBO199" s="84"/>
      <c r="TBP199" s="84"/>
      <c r="TBQ199" s="84"/>
      <c r="TBR199" s="84"/>
      <c r="TBS199" s="84"/>
      <c r="TBT199" s="84"/>
      <c r="TBU199" s="84"/>
      <c r="TBV199" s="84"/>
      <c r="TBW199" s="84"/>
      <c r="TBX199" s="84"/>
      <c r="TBY199" s="84"/>
      <c r="TBZ199" s="84"/>
      <c r="TCA199" s="84"/>
      <c r="TCB199" s="84"/>
      <c r="TCC199" s="84"/>
      <c r="TCD199" s="84"/>
      <c r="TCE199" s="84"/>
      <c r="TCF199" s="84"/>
      <c r="TCG199" s="84"/>
      <c r="TCH199" s="84"/>
      <c r="TCI199" s="84"/>
      <c r="TCJ199" s="84"/>
      <c r="TCK199" s="84"/>
      <c r="TCL199" s="84"/>
      <c r="TCM199" s="84"/>
      <c r="TCN199" s="84"/>
      <c r="TCO199" s="84"/>
      <c r="TCP199" s="84"/>
      <c r="TCQ199" s="84"/>
      <c r="TCR199" s="84"/>
      <c r="TCS199" s="84"/>
      <c r="TCT199" s="84"/>
      <c r="TCU199" s="84"/>
      <c r="TCV199" s="84"/>
      <c r="TCW199" s="84"/>
      <c r="TCX199" s="84"/>
      <c r="TCY199" s="84"/>
      <c r="TCZ199" s="84"/>
      <c r="TDA199" s="84"/>
      <c r="TDB199" s="84"/>
      <c r="TDC199" s="84"/>
      <c r="TDD199" s="84"/>
      <c r="TDE199" s="84"/>
      <c r="TDF199" s="84"/>
      <c r="TDG199" s="84"/>
      <c r="TDH199" s="84"/>
      <c r="TDI199" s="84"/>
      <c r="TDJ199" s="84"/>
      <c r="TDK199" s="84"/>
      <c r="TDL199" s="84"/>
      <c r="TDM199" s="84"/>
      <c r="TDN199" s="84"/>
      <c r="TDO199" s="84"/>
      <c r="TDP199" s="84"/>
      <c r="TDQ199" s="84"/>
      <c r="TDR199" s="84"/>
      <c r="TDS199" s="84"/>
      <c r="TDT199" s="84"/>
      <c r="TDU199" s="84"/>
      <c r="TDV199" s="84"/>
      <c r="TDW199" s="84"/>
      <c r="TDX199" s="84"/>
      <c r="TDY199" s="84"/>
      <c r="TDZ199" s="84"/>
      <c r="TEA199" s="84"/>
      <c r="TEB199" s="84"/>
      <c r="TEC199" s="84"/>
      <c r="TED199" s="84"/>
      <c r="TEE199" s="84"/>
      <c r="TEF199" s="84"/>
      <c r="TEG199" s="84"/>
      <c r="TEH199" s="84"/>
      <c r="TEI199" s="84"/>
      <c r="TEJ199" s="84"/>
      <c r="TEK199" s="84"/>
      <c r="TEL199" s="84"/>
      <c r="TEM199" s="84"/>
      <c r="TEN199" s="84"/>
      <c r="TEO199" s="84"/>
      <c r="TEP199" s="84"/>
      <c r="TEQ199" s="84"/>
      <c r="TER199" s="84"/>
      <c r="TES199" s="84"/>
      <c r="TET199" s="84"/>
      <c r="TEU199" s="84"/>
      <c r="TEV199" s="84"/>
      <c r="TEW199" s="84"/>
      <c r="TEX199" s="84"/>
      <c r="TEY199" s="84"/>
      <c r="TEZ199" s="84"/>
      <c r="TFA199" s="84"/>
      <c r="TFB199" s="84"/>
      <c r="TFC199" s="84"/>
      <c r="TFD199" s="84"/>
      <c r="TFE199" s="84"/>
      <c r="TFF199" s="84"/>
      <c r="TFG199" s="84"/>
      <c r="TFH199" s="84"/>
      <c r="TFI199" s="84"/>
      <c r="TFJ199" s="84"/>
      <c r="TFK199" s="84"/>
      <c r="TFL199" s="84"/>
      <c r="TFM199" s="84"/>
      <c r="TFN199" s="84"/>
      <c r="TFO199" s="84"/>
      <c r="TFP199" s="84"/>
      <c r="TFQ199" s="84"/>
      <c r="TFR199" s="84"/>
      <c r="TFS199" s="84"/>
      <c r="TFT199" s="84"/>
      <c r="TFU199" s="84"/>
      <c r="TFV199" s="84"/>
      <c r="TFW199" s="84"/>
      <c r="TFX199" s="84"/>
      <c r="TFY199" s="84"/>
      <c r="TFZ199" s="84"/>
      <c r="TGA199" s="84"/>
      <c r="TGB199" s="84"/>
      <c r="TGC199" s="84"/>
      <c r="TGD199" s="84"/>
      <c r="TGE199" s="84"/>
      <c r="TGF199" s="84"/>
      <c r="TGG199" s="84"/>
      <c r="TGH199" s="84"/>
      <c r="TGI199" s="84"/>
      <c r="TGJ199" s="84"/>
      <c r="TGK199" s="84"/>
      <c r="TGL199" s="84"/>
      <c r="TGM199" s="84"/>
      <c r="TGN199" s="84"/>
      <c r="TGO199" s="84"/>
      <c r="TGP199" s="84"/>
      <c r="TGQ199" s="84"/>
      <c r="TGR199" s="84"/>
      <c r="TGS199" s="84"/>
      <c r="TGT199" s="84"/>
      <c r="TGU199" s="84"/>
      <c r="TGV199" s="84"/>
      <c r="TGW199" s="84"/>
      <c r="TGX199" s="84"/>
      <c r="TGY199" s="84"/>
      <c r="TGZ199" s="84"/>
      <c r="THA199" s="84"/>
      <c r="THB199" s="84"/>
      <c r="THC199" s="84"/>
      <c r="THD199" s="84"/>
      <c r="THE199" s="84"/>
      <c r="THF199" s="84"/>
      <c r="THG199" s="84"/>
      <c r="THH199" s="84"/>
      <c r="THI199" s="84"/>
      <c r="THJ199" s="84"/>
      <c r="THK199" s="84"/>
      <c r="THL199" s="84"/>
      <c r="THM199" s="84"/>
      <c r="THN199" s="84"/>
      <c r="THO199" s="84"/>
      <c r="THP199" s="84"/>
      <c r="THQ199" s="84"/>
      <c r="THR199" s="84"/>
      <c r="THS199" s="84"/>
      <c r="THT199" s="84"/>
      <c r="THU199" s="84"/>
      <c r="THV199" s="84"/>
      <c r="THW199" s="84"/>
      <c r="THX199" s="84"/>
      <c r="THY199" s="84"/>
      <c r="THZ199" s="84"/>
      <c r="TIA199" s="84"/>
      <c r="TIB199" s="84"/>
      <c r="TIC199" s="84"/>
      <c r="TID199" s="84"/>
      <c r="TIE199" s="84"/>
      <c r="TIF199" s="84"/>
      <c r="TIG199" s="84"/>
      <c r="TIH199" s="84"/>
      <c r="TII199" s="84"/>
      <c r="TIJ199" s="84"/>
      <c r="TIK199" s="84"/>
      <c r="TIL199" s="84"/>
      <c r="TIM199" s="84"/>
      <c r="TIN199" s="84"/>
      <c r="TIO199" s="84"/>
      <c r="TIP199" s="84"/>
      <c r="TIQ199" s="84"/>
      <c r="TIR199" s="84"/>
      <c r="TIS199" s="84"/>
      <c r="TIT199" s="84"/>
      <c r="TIU199" s="84"/>
      <c r="TIV199" s="84"/>
      <c r="TIW199" s="84"/>
      <c r="TIX199" s="84"/>
      <c r="TIY199" s="84"/>
      <c r="TIZ199" s="84"/>
      <c r="TJA199" s="84"/>
      <c r="TJB199" s="84"/>
      <c r="TJC199" s="84"/>
      <c r="TJD199" s="84"/>
      <c r="TJE199" s="84"/>
      <c r="TJF199" s="84"/>
      <c r="TJG199" s="84"/>
      <c r="TJH199" s="84"/>
      <c r="TJI199" s="84"/>
      <c r="TJJ199" s="84"/>
      <c r="TJK199" s="84"/>
      <c r="TJL199" s="84"/>
      <c r="TJM199" s="84"/>
      <c r="TJN199" s="84"/>
      <c r="TJO199" s="84"/>
      <c r="TJP199" s="84"/>
      <c r="TJQ199" s="84"/>
      <c r="TJR199" s="84"/>
      <c r="TJS199" s="84"/>
      <c r="TJT199" s="84"/>
      <c r="TJU199" s="84"/>
      <c r="TJV199" s="84"/>
      <c r="TJW199" s="84"/>
      <c r="TJX199" s="84"/>
      <c r="TJY199" s="84"/>
      <c r="TJZ199" s="84"/>
      <c r="TKA199" s="84"/>
      <c r="TKB199" s="84"/>
      <c r="TKC199" s="84"/>
      <c r="TKD199" s="84"/>
      <c r="TKE199" s="84"/>
      <c r="TKF199" s="84"/>
      <c r="TKG199" s="84"/>
      <c r="TKH199" s="84"/>
      <c r="TKI199" s="84"/>
      <c r="TKJ199" s="84"/>
      <c r="TKK199" s="84"/>
      <c r="TKL199" s="84"/>
      <c r="TKM199" s="84"/>
      <c r="TKN199" s="84"/>
      <c r="TKO199" s="84"/>
      <c r="TKP199" s="84"/>
      <c r="TKQ199" s="84"/>
      <c r="TKR199" s="84"/>
      <c r="TKS199" s="84"/>
      <c r="TKT199" s="84"/>
      <c r="TKU199" s="84"/>
      <c r="TKV199" s="84"/>
      <c r="TKW199" s="84"/>
      <c r="TKX199" s="84"/>
      <c r="TKY199" s="84"/>
      <c r="TKZ199" s="84"/>
      <c r="TLA199" s="84"/>
      <c r="TLB199" s="84"/>
      <c r="TLC199" s="84"/>
      <c r="TLD199" s="84"/>
      <c r="TLE199" s="84"/>
      <c r="TLF199" s="84"/>
      <c r="TLG199" s="84"/>
      <c r="TLH199" s="84"/>
      <c r="TLI199" s="84"/>
      <c r="TLJ199" s="84"/>
      <c r="TLK199" s="84"/>
      <c r="TLL199" s="84"/>
      <c r="TLM199" s="84"/>
      <c r="TLN199" s="84"/>
      <c r="TLO199" s="84"/>
      <c r="TLP199" s="84"/>
      <c r="TLQ199" s="84"/>
      <c r="TLR199" s="84"/>
      <c r="TLS199" s="84"/>
      <c r="TLT199" s="84"/>
      <c r="TLU199" s="84"/>
      <c r="TLV199" s="84"/>
      <c r="TLW199" s="84"/>
      <c r="TLX199" s="84"/>
      <c r="TLY199" s="84"/>
      <c r="TLZ199" s="84"/>
      <c r="TMA199" s="84"/>
      <c r="TMB199" s="84"/>
      <c r="TMC199" s="84"/>
      <c r="TMD199" s="84"/>
      <c r="TME199" s="84"/>
      <c r="TMF199" s="84"/>
      <c r="TMG199" s="84"/>
      <c r="TMH199" s="84"/>
      <c r="TMI199" s="84"/>
      <c r="TMJ199" s="84"/>
      <c r="TMK199" s="84"/>
      <c r="TML199" s="84"/>
      <c r="TMM199" s="84"/>
      <c r="TMN199" s="84"/>
      <c r="TMO199" s="84"/>
      <c r="TMP199" s="84"/>
      <c r="TMQ199" s="84"/>
      <c r="TMR199" s="84"/>
      <c r="TMS199" s="84"/>
      <c r="TMT199" s="84"/>
      <c r="TMU199" s="84"/>
      <c r="TMV199" s="84"/>
      <c r="TMW199" s="84"/>
      <c r="TMX199" s="84"/>
      <c r="TMY199" s="84"/>
      <c r="TMZ199" s="84"/>
      <c r="TNA199" s="84"/>
      <c r="TNB199" s="84"/>
      <c r="TNC199" s="84"/>
      <c r="TND199" s="84"/>
      <c r="TNE199" s="84"/>
      <c r="TNF199" s="84"/>
      <c r="TNG199" s="84"/>
      <c r="TNH199" s="84"/>
      <c r="TNI199" s="84"/>
      <c r="TNJ199" s="84"/>
      <c r="TNK199" s="84"/>
      <c r="TNL199" s="84"/>
      <c r="TNM199" s="84"/>
      <c r="TNN199" s="84"/>
      <c r="TNO199" s="84"/>
      <c r="TNP199" s="84"/>
      <c r="TNQ199" s="84"/>
      <c r="TNR199" s="84"/>
      <c r="TNS199" s="84"/>
      <c r="TNT199" s="84"/>
      <c r="TNU199" s="84"/>
      <c r="TNV199" s="84"/>
      <c r="TNW199" s="84"/>
      <c r="TNX199" s="84"/>
      <c r="TNY199" s="84"/>
      <c r="TNZ199" s="84"/>
      <c r="TOA199" s="84"/>
      <c r="TOB199" s="84"/>
      <c r="TOC199" s="84"/>
      <c r="TOD199" s="84"/>
      <c r="TOE199" s="84"/>
      <c r="TOF199" s="84"/>
      <c r="TOG199" s="84"/>
      <c r="TOH199" s="84"/>
      <c r="TOI199" s="84"/>
      <c r="TOJ199" s="84"/>
      <c r="TOK199" s="84"/>
      <c r="TOL199" s="84"/>
      <c r="TOM199" s="84"/>
      <c r="TON199" s="84"/>
      <c r="TOO199" s="84"/>
      <c r="TOP199" s="84"/>
      <c r="TOQ199" s="84"/>
      <c r="TOR199" s="84"/>
      <c r="TOS199" s="84"/>
      <c r="TOT199" s="84"/>
      <c r="TOU199" s="84"/>
      <c r="TOV199" s="84"/>
      <c r="TOW199" s="84"/>
      <c r="TOX199" s="84"/>
      <c r="TOY199" s="84"/>
      <c r="TOZ199" s="84"/>
      <c r="TPA199" s="84"/>
      <c r="TPB199" s="84"/>
      <c r="TPC199" s="84"/>
      <c r="TPD199" s="84"/>
      <c r="TPE199" s="84"/>
      <c r="TPF199" s="84"/>
      <c r="TPG199" s="84"/>
      <c r="TPH199" s="84"/>
      <c r="TPI199" s="84"/>
      <c r="TPJ199" s="84"/>
      <c r="TPK199" s="84"/>
      <c r="TPL199" s="84"/>
      <c r="TPM199" s="84"/>
      <c r="TPN199" s="84"/>
      <c r="TPO199" s="84"/>
      <c r="TPP199" s="84"/>
      <c r="TPQ199" s="84"/>
      <c r="TPR199" s="84"/>
      <c r="TPS199" s="84"/>
      <c r="TPT199" s="84"/>
      <c r="TPU199" s="84"/>
      <c r="TPV199" s="84"/>
      <c r="TPW199" s="84"/>
      <c r="TPX199" s="84"/>
      <c r="TPY199" s="84"/>
      <c r="TPZ199" s="84"/>
      <c r="TQA199" s="84"/>
      <c r="TQB199" s="84"/>
      <c r="TQC199" s="84"/>
      <c r="TQD199" s="84"/>
      <c r="TQE199" s="84"/>
      <c r="TQF199" s="84"/>
      <c r="TQG199" s="84"/>
      <c r="TQH199" s="84"/>
      <c r="TQI199" s="84"/>
      <c r="TQJ199" s="84"/>
      <c r="TQK199" s="84"/>
      <c r="TQL199" s="84"/>
      <c r="TQM199" s="84"/>
      <c r="TQN199" s="84"/>
      <c r="TQO199" s="84"/>
      <c r="TQP199" s="84"/>
      <c r="TQQ199" s="84"/>
      <c r="TQR199" s="84"/>
      <c r="TQS199" s="84"/>
      <c r="TQT199" s="84"/>
      <c r="TQU199" s="84"/>
      <c r="TQV199" s="84"/>
      <c r="TQW199" s="84"/>
      <c r="TQX199" s="84"/>
      <c r="TQY199" s="84"/>
      <c r="TQZ199" s="84"/>
      <c r="TRA199" s="84"/>
      <c r="TRB199" s="84"/>
      <c r="TRC199" s="84"/>
      <c r="TRD199" s="84"/>
      <c r="TRE199" s="84"/>
      <c r="TRF199" s="84"/>
      <c r="TRG199" s="84"/>
      <c r="TRH199" s="84"/>
      <c r="TRI199" s="84"/>
      <c r="TRJ199" s="84"/>
      <c r="TRK199" s="84"/>
      <c r="TRL199" s="84"/>
      <c r="TRM199" s="84"/>
      <c r="TRN199" s="84"/>
      <c r="TRO199" s="84"/>
      <c r="TRP199" s="84"/>
      <c r="TRQ199" s="84"/>
      <c r="TRR199" s="84"/>
      <c r="TRS199" s="84"/>
      <c r="TRT199" s="84"/>
      <c r="TRU199" s="84"/>
      <c r="TRV199" s="84"/>
      <c r="TRW199" s="84"/>
      <c r="TRX199" s="84"/>
      <c r="TRY199" s="84"/>
      <c r="TRZ199" s="84"/>
      <c r="TSA199" s="84"/>
      <c r="TSB199" s="84"/>
      <c r="TSC199" s="84"/>
      <c r="TSD199" s="84"/>
      <c r="TSE199" s="84"/>
      <c r="TSF199" s="84"/>
      <c r="TSG199" s="84"/>
      <c r="TSH199" s="84"/>
      <c r="TSI199" s="84"/>
      <c r="TSJ199" s="84"/>
      <c r="TSK199" s="84"/>
      <c r="TSL199" s="84"/>
      <c r="TSM199" s="84"/>
      <c r="TSN199" s="84"/>
      <c r="TSO199" s="84"/>
      <c r="TSP199" s="84"/>
      <c r="TSQ199" s="84"/>
      <c r="TSR199" s="84"/>
      <c r="TSS199" s="84"/>
      <c r="TST199" s="84"/>
      <c r="TSU199" s="84"/>
      <c r="TSV199" s="84"/>
      <c r="TSW199" s="84"/>
      <c r="TSX199" s="84"/>
      <c r="TSY199" s="84"/>
      <c r="TSZ199" s="84"/>
      <c r="TTA199" s="84"/>
      <c r="TTB199" s="84"/>
      <c r="TTC199" s="84"/>
      <c r="TTD199" s="84"/>
      <c r="TTE199" s="84"/>
      <c r="TTF199" s="84"/>
      <c r="TTG199" s="84"/>
      <c r="TTH199" s="84"/>
      <c r="TTI199" s="84"/>
      <c r="TTJ199" s="84"/>
      <c r="TTK199" s="84"/>
      <c r="TTL199" s="84"/>
      <c r="TTM199" s="84"/>
      <c r="TTN199" s="84"/>
      <c r="TTO199" s="84"/>
      <c r="TTP199" s="84"/>
      <c r="TTQ199" s="84"/>
      <c r="TTR199" s="84"/>
      <c r="TTS199" s="84"/>
      <c r="TTT199" s="84"/>
      <c r="TTU199" s="84"/>
      <c r="TTV199" s="84"/>
      <c r="TTW199" s="84"/>
      <c r="TTX199" s="84"/>
      <c r="TTY199" s="84"/>
      <c r="TTZ199" s="84"/>
      <c r="TUA199" s="84"/>
      <c r="TUB199" s="84"/>
      <c r="TUC199" s="84"/>
      <c r="TUD199" s="84"/>
      <c r="TUE199" s="84"/>
      <c r="TUF199" s="84"/>
      <c r="TUG199" s="84"/>
      <c r="TUH199" s="84"/>
      <c r="TUI199" s="84"/>
      <c r="TUJ199" s="84"/>
      <c r="TUK199" s="84"/>
      <c r="TUL199" s="84"/>
      <c r="TUM199" s="84"/>
      <c r="TUN199" s="84"/>
      <c r="TUO199" s="84"/>
      <c r="TUP199" s="84"/>
      <c r="TUQ199" s="84"/>
      <c r="TUR199" s="84"/>
      <c r="TUS199" s="84"/>
      <c r="TUT199" s="84"/>
      <c r="TUU199" s="84"/>
      <c r="TUV199" s="84"/>
      <c r="TUW199" s="84"/>
      <c r="TUX199" s="84"/>
      <c r="TUY199" s="84"/>
      <c r="TUZ199" s="84"/>
      <c r="TVA199" s="84"/>
      <c r="TVB199" s="84"/>
      <c r="TVC199" s="84"/>
      <c r="TVD199" s="84"/>
      <c r="TVE199" s="84"/>
      <c r="TVF199" s="84"/>
      <c r="TVG199" s="84"/>
      <c r="TVH199" s="84"/>
      <c r="TVI199" s="84"/>
      <c r="TVJ199" s="84"/>
      <c r="TVK199" s="84"/>
      <c r="TVL199" s="84"/>
      <c r="TVM199" s="84"/>
      <c r="TVN199" s="84"/>
      <c r="TVO199" s="84"/>
      <c r="TVP199" s="84"/>
      <c r="TVQ199" s="84"/>
      <c r="TVR199" s="84"/>
      <c r="TVS199" s="84"/>
      <c r="TVT199" s="84"/>
      <c r="TVU199" s="84"/>
      <c r="TVV199" s="84"/>
      <c r="TVW199" s="84"/>
      <c r="TVX199" s="84"/>
      <c r="TVY199" s="84"/>
      <c r="TVZ199" s="84"/>
      <c r="TWA199" s="84"/>
      <c r="TWB199" s="84"/>
      <c r="TWC199" s="84"/>
      <c r="TWD199" s="84"/>
      <c r="TWE199" s="84"/>
      <c r="TWF199" s="84"/>
      <c r="TWG199" s="84"/>
      <c r="TWH199" s="84"/>
      <c r="TWI199" s="84"/>
      <c r="TWJ199" s="84"/>
      <c r="TWK199" s="84"/>
      <c r="TWL199" s="84"/>
      <c r="TWM199" s="84"/>
      <c r="TWN199" s="84"/>
      <c r="TWO199" s="84"/>
      <c r="TWP199" s="84"/>
      <c r="TWQ199" s="84"/>
      <c r="TWR199" s="84"/>
      <c r="TWS199" s="84"/>
      <c r="TWT199" s="84"/>
      <c r="TWU199" s="84"/>
      <c r="TWV199" s="84"/>
      <c r="TWW199" s="84"/>
      <c r="TWX199" s="84"/>
      <c r="TWY199" s="84"/>
      <c r="TWZ199" s="84"/>
      <c r="TXA199" s="84"/>
      <c r="TXB199" s="84"/>
      <c r="TXC199" s="84"/>
      <c r="TXD199" s="84"/>
      <c r="TXE199" s="84"/>
      <c r="TXF199" s="84"/>
      <c r="TXG199" s="84"/>
      <c r="TXH199" s="84"/>
      <c r="TXI199" s="84"/>
      <c r="TXJ199" s="84"/>
      <c r="TXK199" s="84"/>
      <c r="TXL199" s="84"/>
      <c r="TXM199" s="84"/>
      <c r="TXN199" s="84"/>
      <c r="TXO199" s="84"/>
      <c r="TXP199" s="84"/>
      <c r="TXQ199" s="84"/>
      <c r="TXR199" s="84"/>
      <c r="TXS199" s="84"/>
      <c r="TXT199" s="84"/>
      <c r="TXU199" s="84"/>
      <c r="TXV199" s="84"/>
      <c r="TXW199" s="84"/>
      <c r="TXX199" s="84"/>
      <c r="TXY199" s="84"/>
      <c r="TXZ199" s="84"/>
      <c r="TYA199" s="84"/>
      <c r="TYB199" s="84"/>
      <c r="TYC199" s="84"/>
      <c r="TYD199" s="84"/>
      <c r="TYE199" s="84"/>
      <c r="TYF199" s="84"/>
      <c r="TYG199" s="84"/>
      <c r="TYH199" s="84"/>
      <c r="TYI199" s="84"/>
      <c r="TYJ199" s="84"/>
      <c r="TYK199" s="84"/>
      <c r="TYL199" s="84"/>
      <c r="TYM199" s="84"/>
      <c r="TYN199" s="84"/>
      <c r="TYO199" s="84"/>
      <c r="TYP199" s="84"/>
      <c r="TYQ199" s="84"/>
      <c r="TYR199" s="84"/>
      <c r="TYS199" s="84"/>
      <c r="TYT199" s="84"/>
      <c r="TYU199" s="84"/>
      <c r="TYV199" s="84"/>
      <c r="TYW199" s="84"/>
      <c r="TYX199" s="84"/>
      <c r="TYY199" s="84"/>
      <c r="TYZ199" s="84"/>
      <c r="TZA199" s="84"/>
      <c r="TZB199" s="84"/>
      <c r="TZC199" s="84"/>
      <c r="TZD199" s="84"/>
      <c r="TZE199" s="84"/>
      <c r="TZF199" s="84"/>
      <c r="TZG199" s="84"/>
      <c r="TZH199" s="84"/>
      <c r="TZI199" s="84"/>
      <c r="TZJ199" s="84"/>
      <c r="TZK199" s="84"/>
      <c r="TZL199" s="84"/>
      <c r="TZM199" s="84"/>
      <c r="TZN199" s="84"/>
      <c r="TZO199" s="84"/>
      <c r="TZP199" s="84"/>
      <c r="TZQ199" s="84"/>
      <c r="TZR199" s="84"/>
      <c r="TZS199" s="84"/>
      <c r="TZT199" s="84"/>
      <c r="TZU199" s="84"/>
      <c r="TZV199" s="84"/>
      <c r="TZW199" s="84"/>
      <c r="TZX199" s="84"/>
      <c r="TZY199" s="84"/>
      <c r="TZZ199" s="84"/>
      <c r="UAA199" s="84"/>
      <c r="UAB199" s="84"/>
      <c r="UAC199" s="84"/>
      <c r="UAD199" s="84"/>
      <c r="UAE199" s="84"/>
      <c r="UAF199" s="84"/>
      <c r="UAG199" s="84"/>
      <c r="UAH199" s="84"/>
      <c r="UAI199" s="84"/>
      <c r="UAJ199" s="84"/>
      <c r="UAK199" s="84"/>
      <c r="UAL199" s="84"/>
      <c r="UAM199" s="84"/>
      <c r="UAN199" s="84"/>
      <c r="UAO199" s="84"/>
      <c r="UAP199" s="84"/>
      <c r="UAQ199" s="84"/>
      <c r="UAR199" s="84"/>
      <c r="UAS199" s="84"/>
      <c r="UAT199" s="84"/>
      <c r="UAU199" s="84"/>
      <c r="UAV199" s="84"/>
      <c r="UAW199" s="84"/>
      <c r="UAX199" s="84"/>
      <c r="UAY199" s="84"/>
      <c r="UAZ199" s="84"/>
      <c r="UBA199" s="84"/>
      <c r="UBB199" s="84"/>
      <c r="UBC199" s="84"/>
      <c r="UBD199" s="84"/>
      <c r="UBE199" s="84"/>
      <c r="UBF199" s="84"/>
      <c r="UBG199" s="84"/>
      <c r="UBH199" s="84"/>
      <c r="UBI199" s="84"/>
      <c r="UBJ199" s="84"/>
      <c r="UBK199" s="84"/>
      <c r="UBL199" s="84"/>
      <c r="UBM199" s="84"/>
      <c r="UBN199" s="84"/>
      <c r="UBO199" s="84"/>
      <c r="UBP199" s="84"/>
      <c r="UBQ199" s="84"/>
      <c r="UBR199" s="84"/>
      <c r="UBS199" s="84"/>
      <c r="UBT199" s="84"/>
      <c r="UBU199" s="84"/>
      <c r="UBV199" s="84"/>
      <c r="UBW199" s="84"/>
      <c r="UBX199" s="84"/>
      <c r="UBY199" s="84"/>
      <c r="UBZ199" s="84"/>
      <c r="UCA199" s="84"/>
      <c r="UCB199" s="84"/>
      <c r="UCC199" s="84"/>
      <c r="UCD199" s="84"/>
      <c r="UCE199" s="84"/>
      <c r="UCF199" s="84"/>
      <c r="UCG199" s="84"/>
      <c r="UCH199" s="84"/>
      <c r="UCI199" s="84"/>
      <c r="UCJ199" s="84"/>
      <c r="UCK199" s="84"/>
      <c r="UCL199" s="84"/>
      <c r="UCM199" s="84"/>
      <c r="UCN199" s="84"/>
      <c r="UCO199" s="84"/>
      <c r="UCP199" s="84"/>
      <c r="UCQ199" s="84"/>
      <c r="UCR199" s="84"/>
      <c r="UCS199" s="84"/>
      <c r="UCT199" s="84"/>
      <c r="UCU199" s="84"/>
      <c r="UCV199" s="84"/>
      <c r="UCW199" s="84"/>
      <c r="UCX199" s="84"/>
      <c r="UCY199" s="84"/>
      <c r="UCZ199" s="84"/>
      <c r="UDA199" s="84"/>
      <c r="UDB199" s="84"/>
      <c r="UDC199" s="84"/>
      <c r="UDD199" s="84"/>
      <c r="UDE199" s="84"/>
      <c r="UDF199" s="84"/>
      <c r="UDG199" s="84"/>
      <c r="UDH199" s="84"/>
      <c r="UDI199" s="84"/>
      <c r="UDJ199" s="84"/>
      <c r="UDK199" s="84"/>
      <c r="UDL199" s="84"/>
      <c r="UDM199" s="84"/>
      <c r="UDN199" s="84"/>
      <c r="UDO199" s="84"/>
      <c r="UDP199" s="84"/>
      <c r="UDQ199" s="84"/>
      <c r="UDR199" s="84"/>
      <c r="UDS199" s="84"/>
      <c r="UDT199" s="84"/>
      <c r="UDU199" s="84"/>
      <c r="UDV199" s="84"/>
      <c r="UDW199" s="84"/>
      <c r="UDX199" s="84"/>
      <c r="UDY199" s="84"/>
      <c r="UDZ199" s="84"/>
      <c r="UEA199" s="84"/>
      <c r="UEB199" s="84"/>
      <c r="UEC199" s="84"/>
      <c r="UED199" s="84"/>
      <c r="UEE199" s="84"/>
      <c r="UEF199" s="84"/>
      <c r="UEG199" s="84"/>
      <c r="UEH199" s="84"/>
      <c r="UEI199" s="84"/>
      <c r="UEJ199" s="84"/>
      <c r="UEK199" s="84"/>
      <c r="UEL199" s="84"/>
      <c r="UEM199" s="84"/>
      <c r="UEN199" s="84"/>
      <c r="UEO199" s="84"/>
      <c r="UEP199" s="84"/>
      <c r="UEQ199" s="84"/>
      <c r="UER199" s="84"/>
      <c r="UES199" s="84"/>
      <c r="UET199" s="84"/>
      <c r="UEU199" s="84"/>
      <c r="UEV199" s="84"/>
      <c r="UEW199" s="84"/>
      <c r="UEX199" s="84"/>
      <c r="UEY199" s="84"/>
      <c r="UEZ199" s="84"/>
      <c r="UFA199" s="84"/>
      <c r="UFB199" s="84"/>
      <c r="UFC199" s="84"/>
      <c r="UFD199" s="84"/>
      <c r="UFE199" s="84"/>
      <c r="UFF199" s="84"/>
      <c r="UFG199" s="84"/>
      <c r="UFH199" s="84"/>
      <c r="UFI199" s="84"/>
      <c r="UFJ199" s="84"/>
      <c r="UFK199" s="84"/>
      <c r="UFL199" s="84"/>
      <c r="UFM199" s="84"/>
      <c r="UFN199" s="84"/>
      <c r="UFO199" s="84"/>
      <c r="UFP199" s="84"/>
      <c r="UFQ199" s="84"/>
      <c r="UFR199" s="84"/>
      <c r="UFS199" s="84"/>
      <c r="UFT199" s="84"/>
      <c r="UFU199" s="84"/>
      <c r="UFV199" s="84"/>
      <c r="UFW199" s="84"/>
      <c r="UFX199" s="84"/>
      <c r="UFY199" s="84"/>
      <c r="UFZ199" s="84"/>
      <c r="UGA199" s="84"/>
      <c r="UGB199" s="84"/>
      <c r="UGC199" s="84"/>
      <c r="UGD199" s="84"/>
      <c r="UGE199" s="84"/>
      <c r="UGF199" s="84"/>
      <c r="UGG199" s="84"/>
      <c r="UGH199" s="84"/>
      <c r="UGI199" s="84"/>
      <c r="UGJ199" s="84"/>
      <c r="UGK199" s="84"/>
      <c r="UGL199" s="84"/>
      <c r="UGM199" s="84"/>
      <c r="UGN199" s="84"/>
      <c r="UGO199" s="84"/>
      <c r="UGP199" s="84"/>
      <c r="UGQ199" s="84"/>
      <c r="UGR199" s="84"/>
      <c r="UGS199" s="84"/>
      <c r="UGT199" s="84"/>
      <c r="UGU199" s="84"/>
      <c r="UGV199" s="84"/>
      <c r="UGW199" s="84"/>
      <c r="UGX199" s="84"/>
      <c r="UGY199" s="84"/>
      <c r="UGZ199" s="84"/>
      <c r="UHA199" s="84"/>
      <c r="UHB199" s="84"/>
      <c r="UHC199" s="84"/>
      <c r="UHD199" s="84"/>
      <c r="UHE199" s="84"/>
      <c r="UHF199" s="84"/>
      <c r="UHG199" s="84"/>
      <c r="UHH199" s="84"/>
      <c r="UHI199" s="84"/>
      <c r="UHJ199" s="84"/>
      <c r="UHK199" s="84"/>
      <c r="UHL199" s="84"/>
      <c r="UHM199" s="84"/>
      <c r="UHN199" s="84"/>
      <c r="UHO199" s="84"/>
      <c r="UHP199" s="84"/>
      <c r="UHQ199" s="84"/>
      <c r="UHR199" s="84"/>
      <c r="UHS199" s="84"/>
      <c r="UHT199" s="84"/>
      <c r="UHU199" s="84"/>
      <c r="UHV199" s="84"/>
      <c r="UHW199" s="84"/>
      <c r="UHX199" s="84"/>
      <c r="UHY199" s="84"/>
      <c r="UHZ199" s="84"/>
      <c r="UIA199" s="84"/>
      <c r="UIB199" s="84"/>
      <c r="UIC199" s="84"/>
      <c r="UID199" s="84"/>
      <c r="UIE199" s="84"/>
      <c r="UIF199" s="84"/>
      <c r="UIG199" s="84"/>
      <c r="UIH199" s="84"/>
      <c r="UII199" s="84"/>
      <c r="UIJ199" s="84"/>
      <c r="UIK199" s="84"/>
      <c r="UIL199" s="84"/>
      <c r="UIM199" s="84"/>
      <c r="UIN199" s="84"/>
      <c r="UIO199" s="84"/>
      <c r="UIP199" s="84"/>
      <c r="UIQ199" s="84"/>
      <c r="UIR199" s="84"/>
      <c r="UIS199" s="84"/>
      <c r="UIT199" s="84"/>
      <c r="UIU199" s="84"/>
      <c r="UIV199" s="84"/>
      <c r="UIW199" s="84"/>
      <c r="UIX199" s="84"/>
      <c r="UIY199" s="84"/>
      <c r="UIZ199" s="84"/>
      <c r="UJA199" s="84"/>
      <c r="UJB199" s="84"/>
      <c r="UJC199" s="84"/>
      <c r="UJD199" s="84"/>
      <c r="UJE199" s="84"/>
      <c r="UJF199" s="84"/>
      <c r="UJG199" s="84"/>
      <c r="UJH199" s="84"/>
      <c r="UJI199" s="84"/>
      <c r="UJJ199" s="84"/>
      <c r="UJK199" s="84"/>
      <c r="UJL199" s="84"/>
      <c r="UJM199" s="84"/>
      <c r="UJN199" s="84"/>
      <c r="UJO199" s="84"/>
      <c r="UJP199" s="84"/>
      <c r="UJQ199" s="84"/>
      <c r="UJR199" s="84"/>
      <c r="UJS199" s="84"/>
      <c r="UJT199" s="84"/>
      <c r="UJU199" s="84"/>
      <c r="UJV199" s="84"/>
      <c r="UJW199" s="84"/>
      <c r="UJX199" s="84"/>
      <c r="UJY199" s="84"/>
      <c r="UJZ199" s="84"/>
      <c r="UKA199" s="84"/>
      <c r="UKB199" s="84"/>
      <c r="UKC199" s="84"/>
      <c r="UKD199" s="84"/>
      <c r="UKE199" s="84"/>
      <c r="UKF199" s="84"/>
      <c r="UKG199" s="84"/>
      <c r="UKH199" s="84"/>
      <c r="UKI199" s="84"/>
      <c r="UKJ199" s="84"/>
      <c r="UKK199" s="84"/>
      <c r="UKL199" s="84"/>
      <c r="UKM199" s="84"/>
      <c r="UKN199" s="84"/>
      <c r="UKO199" s="84"/>
      <c r="UKP199" s="84"/>
      <c r="UKQ199" s="84"/>
      <c r="UKR199" s="84"/>
      <c r="UKS199" s="84"/>
      <c r="UKT199" s="84"/>
      <c r="UKU199" s="84"/>
      <c r="UKV199" s="84"/>
      <c r="UKW199" s="84"/>
      <c r="UKX199" s="84"/>
      <c r="UKY199" s="84"/>
      <c r="UKZ199" s="84"/>
      <c r="ULA199" s="84"/>
      <c r="ULB199" s="84"/>
      <c r="ULC199" s="84"/>
      <c r="ULD199" s="84"/>
      <c r="ULE199" s="84"/>
      <c r="ULF199" s="84"/>
      <c r="ULG199" s="84"/>
      <c r="ULH199" s="84"/>
      <c r="ULI199" s="84"/>
      <c r="ULJ199" s="84"/>
      <c r="ULK199" s="84"/>
      <c r="ULL199" s="84"/>
      <c r="ULM199" s="84"/>
      <c r="ULN199" s="84"/>
      <c r="ULO199" s="84"/>
      <c r="ULP199" s="84"/>
      <c r="ULQ199" s="84"/>
      <c r="ULR199" s="84"/>
      <c r="ULS199" s="84"/>
      <c r="ULT199" s="84"/>
      <c r="ULU199" s="84"/>
      <c r="ULV199" s="84"/>
      <c r="ULW199" s="84"/>
      <c r="ULX199" s="84"/>
      <c r="ULY199" s="84"/>
      <c r="ULZ199" s="84"/>
      <c r="UMA199" s="84"/>
      <c r="UMB199" s="84"/>
      <c r="UMC199" s="84"/>
      <c r="UMD199" s="84"/>
      <c r="UME199" s="84"/>
      <c r="UMF199" s="84"/>
      <c r="UMG199" s="84"/>
      <c r="UMH199" s="84"/>
      <c r="UMI199" s="84"/>
      <c r="UMJ199" s="84"/>
      <c r="UMK199" s="84"/>
      <c r="UML199" s="84"/>
      <c r="UMM199" s="84"/>
      <c r="UMN199" s="84"/>
      <c r="UMO199" s="84"/>
      <c r="UMP199" s="84"/>
      <c r="UMQ199" s="84"/>
      <c r="UMR199" s="84"/>
      <c r="UMS199" s="84"/>
      <c r="UMT199" s="84"/>
      <c r="UMU199" s="84"/>
      <c r="UMV199" s="84"/>
      <c r="UMW199" s="84"/>
      <c r="UMX199" s="84"/>
      <c r="UMY199" s="84"/>
      <c r="UMZ199" s="84"/>
      <c r="UNA199" s="84"/>
      <c r="UNB199" s="84"/>
      <c r="UNC199" s="84"/>
      <c r="UND199" s="84"/>
      <c r="UNE199" s="84"/>
      <c r="UNF199" s="84"/>
      <c r="UNG199" s="84"/>
      <c r="UNH199" s="84"/>
      <c r="UNI199" s="84"/>
      <c r="UNJ199" s="84"/>
      <c r="UNK199" s="84"/>
      <c r="UNL199" s="84"/>
      <c r="UNM199" s="84"/>
      <c r="UNN199" s="84"/>
      <c r="UNO199" s="84"/>
      <c r="UNP199" s="84"/>
      <c r="UNQ199" s="84"/>
      <c r="UNR199" s="84"/>
      <c r="UNS199" s="84"/>
      <c r="UNT199" s="84"/>
      <c r="UNU199" s="84"/>
      <c r="UNV199" s="84"/>
      <c r="UNW199" s="84"/>
      <c r="UNX199" s="84"/>
      <c r="UNY199" s="84"/>
      <c r="UNZ199" s="84"/>
      <c r="UOA199" s="84"/>
      <c r="UOB199" s="84"/>
      <c r="UOC199" s="84"/>
      <c r="UOD199" s="84"/>
      <c r="UOE199" s="84"/>
      <c r="UOF199" s="84"/>
      <c r="UOG199" s="84"/>
      <c r="UOH199" s="84"/>
      <c r="UOI199" s="84"/>
      <c r="UOJ199" s="84"/>
      <c r="UOK199" s="84"/>
      <c r="UOL199" s="84"/>
      <c r="UOM199" s="84"/>
      <c r="UON199" s="84"/>
      <c r="UOO199" s="84"/>
      <c r="UOP199" s="84"/>
      <c r="UOQ199" s="84"/>
      <c r="UOR199" s="84"/>
      <c r="UOS199" s="84"/>
      <c r="UOT199" s="84"/>
      <c r="UOU199" s="84"/>
      <c r="UOV199" s="84"/>
      <c r="UOW199" s="84"/>
      <c r="UOX199" s="84"/>
      <c r="UOY199" s="84"/>
      <c r="UOZ199" s="84"/>
      <c r="UPA199" s="84"/>
      <c r="UPB199" s="84"/>
      <c r="UPC199" s="84"/>
      <c r="UPD199" s="84"/>
      <c r="UPE199" s="84"/>
      <c r="UPF199" s="84"/>
      <c r="UPG199" s="84"/>
      <c r="UPH199" s="84"/>
      <c r="UPI199" s="84"/>
      <c r="UPJ199" s="84"/>
      <c r="UPK199" s="84"/>
      <c r="UPL199" s="84"/>
      <c r="UPM199" s="84"/>
      <c r="UPN199" s="84"/>
      <c r="UPO199" s="84"/>
      <c r="UPP199" s="84"/>
      <c r="UPQ199" s="84"/>
      <c r="UPR199" s="84"/>
      <c r="UPS199" s="84"/>
      <c r="UPT199" s="84"/>
      <c r="UPU199" s="84"/>
      <c r="UPV199" s="84"/>
      <c r="UPW199" s="84"/>
      <c r="UPX199" s="84"/>
      <c r="UPY199" s="84"/>
      <c r="UPZ199" s="84"/>
      <c r="UQA199" s="84"/>
      <c r="UQB199" s="84"/>
      <c r="UQC199" s="84"/>
      <c r="UQD199" s="84"/>
      <c r="UQE199" s="84"/>
      <c r="UQF199" s="84"/>
      <c r="UQG199" s="84"/>
      <c r="UQH199" s="84"/>
      <c r="UQI199" s="84"/>
      <c r="UQJ199" s="84"/>
      <c r="UQK199" s="84"/>
      <c r="UQL199" s="84"/>
      <c r="UQM199" s="84"/>
      <c r="UQN199" s="84"/>
      <c r="UQO199" s="84"/>
      <c r="UQP199" s="84"/>
      <c r="UQQ199" s="84"/>
      <c r="UQR199" s="84"/>
      <c r="UQS199" s="84"/>
      <c r="UQT199" s="84"/>
      <c r="UQU199" s="84"/>
      <c r="UQV199" s="84"/>
      <c r="UQW199" s="84"/>
      <c r="UQX199" s="84"/>
      <c r="UQY199" s="84"/>
      <c r="UQZ199" s="84"/>
      <c r="URA199" s="84"/>
      <c r="URB199" s="84"/>
      <c r="URC199" s="84"/>
      <c r="URD199" s="84"/>
      <c r="URE199" s="84"/>
      <c r="URF199" s="84"/>
      <c r="URG199" s="84"/>
      <c r="URH199" s="84"/>
      <c r="URI199" s="84"/>
      <c r="URJ199" s="84"/>
      <c r="URK199" s="84"/>
      <c r="URL199" s="84"/>
      <c r="URM199" s="84"/>
      <c r="URN199" s="84"/>
      <c r="URO199" s="84"/>
      <c r="URP199" s="84"/>
      <c r="URQ199" s="84"/>
      <c r="URR199" s="84"/>
      <c r="URS199" s="84"/>
      <c r="URT199" s="84"/>
      <c r="URU199" s="84"/>
      <c r="URV199" s="84"/>
      <c r="URW199" s="84"/>
      <c r="URX199" s="84"/>
      <c r="URY199" s="84"/>
      <c r="URZ199" s="84"/>
      <c r="USA199" s="84"/>
      <c r="USB199" s="84"/>
      <c r="USC199" s="84"/>
      <c r="USD199" s="84"/>
      <c r="USE199" s="84"/>
      <c r="USF199" s="84"/>
      <c r="USG199" s="84"/>
      <c r="USH199" s="84"/>
      <c r="USI199" s="84"/>
      <c r="USJ199" s="84"/>
      <c r="USK199" s="84"/>
      <c r="USL199" s="84"/>
      <c r="USM199" s="84"/>
      <c r="USN199" s="84"/>
      <c r="USO199" s="84"/>
      <c r="USP199" s="84"/>
      <c r="USQ199" s="84"/>
      <c r="USR199" s="84"/>
      <c r="USS199" s="84"/>
      <c r="UST199" s="84"/>
      <c r="USU199" s="84"/>
      <c r="USV199" s="84"/>
      <c r="USW199" s="84"/>
      <c r="USX199" s="84"/>
      <c r="USY199" s="84"/>
      <c r="USZ199" s="84"/>
      <c r="UTA199" s="84"/>
      <c r="UTB199" s="84"/>
      <c r="UTC199" s="84"/>
      <c r="UTD199" s="84"/>
      <c r="UTE199" s="84"/>
      <c r="UTF199" s="84"/>
      <c r="UTG199" s="84"/>
      <c r="UTH199" s="84"/>
      <c r="UTI199" s="84"/>
      <c r="UTJ199" s="84"/>
      <c r="UTK199" s="84"/>
      <c r="UTL199" s="84"/>
      <c r="UTM199" s="84"/>
      <c r="UTN199" s="84"/>
      <c r="UTO199" s="84"/>
      <c r="UTP199" s="84"/>
      <c r="UTQ199" s="84"/>
      <c r="UTR199" s="84"/>
      <c r="UTS199" s="84"/>
      <c r="UTT199" s="84"/>
      <c r="UTU199" s="84"/>
      <c r="UTV199" s="84"/>
      <c r="UTW199" s="84"/>
      <c r="UTX199" s="84"/>
      <c r="UTY199" s="84"/>
      <c r="UTZ199" s="84"/>
      <c r="UUA199" s="84"/>
      <c r="UUB199" s="84"/>
      <c r="UUC199" s="84"/>
      <c r="UUD199" s="84"/>
      <c r="UUE199" s="84"/>
      <c r="UUF199" s="84"/>
      <c r="UUG199" s="84"/>
      <c r="UUH199" s="84"/>
      <c r="UUI199" s="84"/>
      <c r="UUJ199" s="84"/>
      <c r="UUK199" s="84"/>
      <c r="UUL199" s="84"/>
      <c r="UUM199" s="84"/>
      <c r="UUN199" s="84"/>
      <c r="UUO199" s="84"/>
      <c r="UUP199" s="84"/>
      <c r="UUQ199" s="84"/>
      <c r="UUR199" s="84"/>
      <c r="UUS199" s="84"/>
      <c r="UUT199" s="84"/>
      <c r="UUU199" s="84"/>
      <c r="UUV199" s="84"/>
      <c r="UUW199" s="84"/>
      <c r="UUX199" s="84"/>
      <c r="UUY199" s="84"/>
      <c r="UUZ199" s="84"/>
      <c r="UVA199" s="84"/>
      <c r="UVB199" s="84"/>
      <c r="UVC199" s="84"/>
      <c r="UVD199" s="84"/>
      <c r="UVE199" s="84"/>
      <c r="UVF199" s="84"/>
      <c r="UVG199" s="84"/>
      <c r="UVH199" s="84"/>
      <c r="UVI199" s="84"/>
      <c r="UVJ199" s="84"/>
      <c r="UVK199" s="84"/>
      <c r="UVL199" s="84"/>
      <c r="UVM199" s="84"/>
      <c r="UVN199" s="84"/>
      <c r="UVO199" s="84"/>
      <c r="UVP199" s="84"/>
      <c r="UVQ199" s="84"/>
      <c r="UVR199" s="84"/>
      <c r="UVS199" s="84"/>
      <c r="UVT199" s="84"/>
      <c r="UVU199" s="84"/>
      <c r="UVV199" s="84"/>
      <c r="UVW199" s="84"/>
      <c r="UVX199" s="84"/>
      <c r="UVY199" s="84"/>
      <c r="UVZ199" s="84"/>
      <c r="UWA199" s="84"/>
      <c r="UWB199" s="84"/>
      <c r="UWC199" s="84"/>
      <c r="UWD199" s="84"/>
      <c r="UWE199" s="84"/>
      <c r="UWF199" s="84"/>
      <c r="UWG199" s="84"/>
      <c r="UWH199" s="84"/>
      <c r="UWI199" s="84"/>
      <c r="UWJ199" s="84"/>
      <c r="UWK199" s="84"/>
      <c r="UWL199" s="84"/>
      <c r="UWM199" s="84"/>
      <c r="UWN199" s="84"/>
      <c r="UWO199" s="84"/>
      <c r="UWP199" s="84"/>
      <c r="UWQ199" s="84"/>
      <c r="UWR199" s="84"/>
      <c r="UWS199" s="84"/>
      <c r="UWT199" s="84"/>
      <c r="UWU199" s="84"/>
      <c r="UWV199" s="84"/>
      <c r="UWW199" s="84"/>
      <c r="UWX199" s="84"/>
      <c r="UWY199" s="84"/>
      <c r="UWZ199" s="84"/>
      <c r="UXA199" s="84"/>
      <c r="UXB199" s="84"/>
      <c r="UXC199" s="84"/>
      <c r="UXD199" s="84"/>
      <c r="UXE199" s="84"/>
      <c r="UXF199" s="84"/>
      <c r="UXG199" s="84"/>
      <c r="UXH199" s="84"/>
      <c r="UXI199" s="84"/>
      <c r="UXJ199" s="84"/>
      <c r="UXK199" s="84"/>
      <c r="UXL199" s="84"/>
      <c r="UXM199" s="84"/>
      <c r="UXN199" s="84"/>
      <c r="UXO199" s="84"/>
      <c r="UXP199" s="84"/>
      <c r="UXQ199" s="84"/>
      <c r="UXR199" s="84"/>
      <c r="UXS199" s="84"/>
      <c r="UXT199" s="84"/>
      <c r="UXU199" s="84"/>
      <c r="UXV199" s="84"/>
      <c r="UXW199" s="84"/>
      <c r="UXX199" s="84"/>
      <c r="UXY199" s="84"/>
      <c r="UXZ199" s="84"/>
      <c r="UYA199" s="84"/>
      <c r="UYB199" s="84"/>
      <c r="UYC199" s="84"/>
      <c r="UYD199" s="84"/>
      <c r="UYE199" s="84"/>
      <c r="UYF199" s="84"/>
      <c r="UYG199" s="84"/>
      <c r="UYH199" s="84"/>
      <c r="UYI199" s="84"/>
      <c r="UYJ199" s="84"/>
      <c r="UYK199" s="84"/>
      <c r="UYL199" s="84"/>
      <c r="UYM199" s="84"/>
      <c r="UYN199" s="84"/>
      <c r="UYO199" s="84"/>
      <c r="UYP199" s="84"/>
      <c r="UYQ199" s="84"/>
      <c r="UYR199" s="84"/>
      <c r="UYS199" s="84"/>
      <c r="UYT199" s="84"/>
      <c r="UYU199" s="84"/>
      <c r="UYV199" s="84"/>
      <c r="UYW199" s="84"/>
      <c r="UYX199" s="84"/>
      <c r="UYY199" s="84"/>
      <c r="UYZ199" s="84"/>
      <c r="UZA199" s="84"/>
      <c r="UZB199" s="84"/>
      <c r="UZC199" s="84"/>
      <c r="UZD199" s="84"/>
      <c r="UZE199" s="84"/>
      <c r="UZF199" s="84"/>
      <c r="UZG199" s="84"/>
      <c r="UZH199" s="84"/>
      <c r="UZI199" s="84"/>
      <c r="UZJ199" s="84"/>
      <c r="UZK199" s="84"/>
      <c r="UZL199" s="84"/>
      <c r="UZM199" s="84"/>
      <c r="UZN199" s="84"/>
      <c r="UZO199" s="84"/>
      <c r="UZP199" s="84"/>
      <c r="UZQ199" s="84"/>
      <c r="UZR199" s="84"/>
      <c r="UZS199" s="84"/>
      <c r="UZT199" s="84"/>
      <c r="UZU199" s="84"/>
      <c r="UZV199" s="84"/>
      <c r="UZW199" s="84"/>
      <c r="UZX199" s="84"/>
      <c r="UZY199" s="84"/>
      <c r="UZZ199" s="84"/>
      <c r="VAA199" s="84"/>
      <c r="VAB199" s="84"/>
      <c r="VAC199" s="84"/>
      <c r="VAD199" s="84"/>
      <c r="VAE199" s="84"/>
      <c r="VAF199" s="84"/>
      <c r="VAG199" s="84"/>
      <c r="VAH199" s="84"/>
      <c r="VAI199" s="84"/>
      <c r="VAJ199" s="84"/>
      <c r="VAK199" s="84"/>
      <c r="VAL199" s="84"/>
      <c r="VAM199" s="84"/>
      <c r="VAN199" s="84"/>
      <c r="VAO199" s="84"/>
      <c r="VAP199" s="84"/>
      <c r="VAQ199" s="84"/>
      <c r="VAR199" s="84"/>
      <c r="VAS199" s="84"/>
      <c r="VAT199" s="84"/>
      <c r="VAU199" s="84"/>
      <c r="VAV199" s="84"/>
      <c r="VAW199" s="84"/>
      <c r="VAX199" s="84"/>
      <c r="VAY199" s="84"/>
      <c r="VAZ199" s="84"/>
      <c r="VBA199" s="84"/>
      <c r="VBB199" s="84"/>
      <c r="VBC199" s="84"/>
      <c r="VBD199" s="84"/>
      <c r="VBE199" s="84"/>
      <c r="VBF199" s="84"/>
      <c r="VBG199" s="84"/>
      <c r="VBH199" s="84"/>
      <c r="VBI199" s="84"/>
      <c r="VBJ199" s="84"/>
      <c r="VBK199" s="84"/>
      <c r="VBL199" s="84"/>
      <c r="VBM199" s="84"/>
      <c r="VBN199" s="84"/>
      <c r="VBO199" s="84"/>
      <c r="VBP199" s="84"/>
      <c r="VBQ199" s="84"/>
      <c r="VBR199" s="84"/>
      <c r="VBS199" s="84"/>
      <c r="VBT199" s="84"/>
      <c r="VBU199" s="84"/>
      <c r="VBV199" s="84"/>
      <c r="VBW199" s="84"/>
      <c r="VBX199" s="84"/>
      <c r="VBY199" s="84"/>
      <c r="VBZ199" s="84"/>
      <c r="VCA199" s="84"/>
      <c r="VCB199" s="84"/>
      <c r="VCC199" s="84"/>
      <c r="VCD199" s="84"/>
      <c r="VCE199" s="84"/>
      <c r="VCF199" s="84"/>
      <c r="VCG199" s="84"/>
      <c r="VCH199" s="84"/>
      <c r="VCI199" s="84"/>
      <c r="VCJ199" s="84"/>
      <c r="VCK199" s="84"/>
      <c r="VCL199" s="84"/>
      <c r="VCM199" s="84"/>
      <c r="VCN199" s="84"/>
      <c r="VCO199" s="84"/>
      <c r="VCP199" s="84"/>
      <c r="VCQ199" s="84"/>
      <c r="VCR199" s="84"/>
      <c r="VCS199" s="84"/>
      <c r="VCT199" s="84"/>
      <c r="VCU199" s="84"/>
      <c r="VCV199" s="84"/>
      <c r="VCW199" s="84"/>
      <c r="VCX199" s="84"/>
      <c r="VCY199" s="84"/>
      <c r="VCZ199" s="84"/>
      <c r="VDA199" s="84"/>
      <c r="VDB199" s="84"/>
      <c r="VDC199" s="84"/>
      <c r="VDD199" s="84"/>
      <c r="VDE199" s="84"/>
      <c r="VDF199" s="84"/>
      <c r="VDG199" s="84"/>
      <c r="VDH199" s="84"/>
      <c r="VDI199" s="84"/>
      <c r="VDJ199" s="84"/>
      <c r="VDK199" s="84"/>
      <c r="VDL199" s="84"/>
      <c r="VDM199" s="84"/>
      <c r="VDN199" s="84"/>
      <c r="VDO199" s="84"/>
      <c r="VDP199" s="84"/>
      <c r="VDQ199" s="84"/>
      <c r="VDR199" s="84"/>
      <c r="VDS199" s="84"/>
      <c r="VDT199" s="84"/>
      <c r="VDU199" s="84"/>
      <c r="VDV199" s="84"/>
      <c r="VDW199" s="84"/>
      <c r="VDX199" s="84"/>
      <c r="VDY199" s="84"/>
      <c r="VDZ199" s="84"/>
      <c r="VEA199" s="84"/>
      <c r="VEB199" s="84"/>
      <c r="VEC199" s="84"/>
      <c r="VED199" s="84"/>
      <c r="VEE199" s="84"/>
      <c r="VEF199" s="84"/>
      <c r="VEG199" s="84"/>
      <c r="VEH199" s="84"/>
      <c r="VEI199" s="84"/>
      <c r="VEJ199" s="84"/>
      <c r="VEK199" s="84"/>
      <c r="VEL199" s="84"/>
      <c r="VEM199" s="84"/>
      <c r="VEN199" s="84"/>
      <c r="VEO199" s="84"/>
      <c r="VEP199" s="84"/>
      <c r="VEQ199" s="84"/>
      <c r="VER199" s="84"/>
      <c r="VES199" s="84"/>
      <c r="VET199" s="84"/>
      <c r="VEU199" s="84"/>
      <c r="VEV199" s="84"/>
      <c r="VEW199" s="84"/>
      <c r="VEX199" s="84"/>
      <c r="VEY199" s="84"/>
      <c r="VEZ199" s="84"/>
      <c r="VFA199" s="84"/>
      <c r="VFB199" s="84"/>
      <c r="VFC199" s="84"/>
      <c r="VFD199" s="84"/>
      <c r="VFE199" s="84"/>
      <c r="VFF199" s="84"/>
      <c r="VFG199" s="84"/>
      <c r="VFH199" s="84"/>
      <c r="VFI199" s="84"/>
      <c r="VFJ199" s="84"/>
      <c r="VFK199" s="84"/>
      <c r="VFL199" s="84"/>
      <c r="VFM199" s="84"/>
      <c r="VFN199" s="84"/>
      <c r="VFO199" s="84"/>
      <c r="VFP199" s="84"/>
      <c r="VFQ199" s="84"/>
      <c r="VFR199" s="84"/>
      <c r="VFS199" s="84"/>
      <c r="VFT199" s="84"/>
      <c r="VFU199" s="84"/>
      <c r="VFV199" s="84"/>
      <c r="VFW199" s="84"/>
      <c r="VFX199" s="84"/>
      <c r="VFY199" s="84"/>
      <c r="VFZ199" s="84"/>
      <c r="VGA199" s="84"/>
      <c r="VGB199" s="84"/>
      <c r="VGC199" s="84"/>
      <c r="VGD199" s="84"/>
      <c r="VGE199" s="84"/>
      <c r="VGF199" s="84"/>
      <c r="VGG199" s="84"/>
      <c r="VGH199" s="84"/>
      <c r="VGI199" s="84"/>
      <c r="VGJ199" s="84"/>
      <c r="VGK199" s="84"/>
      <c r="VGL199" s="84"/>
      <c r="VGM199" s="84"/>
      <c r="VGN199" s="84"/>
      <c r="VGO199" s="84"/>
      <c r="VGP199" s="84"/>
      <c r="VGQ199" s="84"/>
      <c r="VGR199" s="84"/>
      <c r="VGS199" s="84"/>
      <c r="VGT199" s="84"/>
      <c r="VGU199" s="84"/>
      <c r="VGV199" s="84"/>
      <c r="VGW199" s="84"/>
      <c r="VGX199" s="84"/>
      <c r="VGY199" s="84"/>
      <c r="VGZ199" s="84"/>
      <c r="VHA199" s="84"/>
      <c r="VHB199" s="84"/>
      <c r="VHC199" s="84"/>
      <c r="VHD199" s="84"/>
      <c r="VHE199" s="84"/>
      <c r="VHF199" s="84"/>
      <c r="VHG199" s="84"/>
      <c r="VHH199" s="84"/>
      <c r="VHI199" s="84"/>
      <c r="VHJ199" s="84"/>
      <c r="VHK199" s="84"/>
      <c r="VHL199" s="84"/>
      <c r="VHM199" s="84"/>
      <c r="VHN199" s="84"/>
      <c r="VHO199" s="84"/>
      <c r="VHP199" s="84"/>
      <c r="VHQ199" s="84"/>
      <c r="VHR199" s="84"/>
      <c r="VHS199" s="84"/>
      <c r="VHT199" s="84"/>
      <c r="VHU199" s="84"/>
      <c r="VHV199" s="84"/>
      <c r="VHW199" s="84"/>
      <c r="VHX199" s="84"/>
      <c r="VHY199" s="84"/>
      <c r="VHZ199" s="84"/>
      <c r="VIA199" s="84"/>
      <c r="VIB199" s="84"/>
      <c r="VIC199" s="84"/>
      <c r="VID199" s="84"/>
      <c r="VIE199" s="84"/>
      <c r="VIF199" s="84"/>
      <c r="VIG199" s="84"/>
      <c r="VIH199" s="84"/>
      <c r="VII199" s="84"/>
      <c r="VIJ199" s="84"/>
      <c r="VIK199" s="84"/>
      <c r="VIL199" s="84"/>
      <c r="VIM199" s="84"/>
      <c r="VIN199" s="84"/>
      <c r="VIO199" s="84"/>
      <c r="VIP199" s="84"/>
      <c r="VIQ199" s="84"/>
      <c r="VIR199" s="84"/>
      <c r="VIS199" s="84"/>
      <c r="VIT199" s="84"/>
      <c r="VIU199" s="84"/>
      <c r="VIV199" s="84"/>
      <c r="VIW199" s="84"/>
      <c r="VIX199" s="84"/>
      <c r="VIY199" s="84"/>
      <c r="VIZ199" s="84"/>
      <c r="VJA199" s="84"/>
      <c r="VJB199" s="84"/>
      <c r="VJC199" s="84"/>
      <c r="VJD199" s="84"/>
      <c r="VJE199" s="84"/>
      <c r="VJF199" s="84"/>
      <c r="VJG199" s="84"/>
      <c r="VJH199" s="84"/>
      <c r="VJI199" s="84"/>
      <c r="VJJ199" s="84"/>
      <c r="VJK199" s="84"/>
      <c r="VJL199" s="84"/>
      <c r="VJM199" s="84"/>
      <c r="VJN199" s="84"/>
      <c r="VJO199" s="84"/>
      <c r="VJP199" s="84"/>
      <c r="VJQ199" s="84"/>
      <c r="VJR199" s="84"/>
      <c r="VJS199" s="84"/>
      <c r="VJT199" s="84"/>
      <c r="VJU199" s="84"/>
      <c r="VJV199" s="84"/>
      <c r="VJW199" s="84"/>
      <c r="VJX199" s="84"/>
      <c r="VJY199" s="84"/>
      <c r="VJZ199" s="84"/>
      <c r="VKA199" s="84"/>
      <c r="VKB199" s="84"/>
      <c r="VKC199" s="84"/>
      <c r="VKD199" s="84"/>
      <c r="VKE199" s="84"/>
      <c r="VKF199" s="84"/>
      <c r="VKG199" s="84"/>
      <c r="VKH199" s="84"/>
      <c r="VKI199" s="84"/>
      <c r="VKJ199" s="84"/>
      <c r="VKK199" s="84"/>
      <c r="VKL199" s="84"/>
      <c r="VKM199" s="84"/>
      <c r="VKN199" s="84"/>
      <c r="VKO199" s="84"/>
      <c r="VKP199" s="84"/>
      <c r="VKQ199" s="84"/>
      <c r="VKR199" s="84"/>
      <c r="VKS199" s="84"/>
      <c r="VKT199" s="84"/>
      <c r="VKU199" s="84"/>
      <c r="VKV199" s="84"/>
      <c r="VKW199" s="84"/>
      <c r="VKX199" s="84"/>
      <c r="VKY199" s="84"/>
      <c r="VKZ199" s="84"/>
      <c r="VLA199" s="84"/>
      <c r="VLB199" s="84"/>
      <c r="VLC199" s="84"/>
      <c r="VLD199" s="84"/>
      <c r="VLE199" s="84"/>
      <c r="VLF199" s="84"/>
      <c r="VLG199" s="84"/>
      <c r="VLH199" s="84"/>
      <c r="VLI199" s="84"/>
      <c r="VLJ199" s="84"/>
      <c r="VLK199" s="84"/>
      <c r="VLL199" s="84"/>
      <c r="VLM199" s="84"/>
      <c r="VLN199" s="84"/>
      <c r="VLO199" s="84"/>
      <c r="VLP199" s="84"/>
      <c r="VLQ199" s="84"/>
      <c r="VLR199" s="84"/>
      <c r="VLS199" s="84"/>
      <c r="VLT199" s="84"/>
      <c r="VLU199" s="84"/>
      <c r="VLV199" s="84"/>
      <c r="VLW199" s="84"/>
      <c r="VLX199" s="84"/>
      <c r="VLY199" s="84"/>
      <c r="VLZ199" s="84"/>
      <c r="VMA199" s="84"/>
      <c r="VMB199" s="84"/>
      <c r="VMC199" s="84"/>
      <c r="VMD199" s="84"/>
      <c r="VME199" s="84"/>
      <c r="VMF199" s="84"/>
      <c r="VMG199" s="84"/>
      <c r="VMH199" s="84"/>
      <c r="VMI199" s="84"/>
      <c r="VMJ199" s="84"/>
      <c r="VMK199" s="84"/>
      <c r="VML199" s="84"/>
      <c r="VMM199" s="84"/>
      <c r="VMN199" s="84"/>
      <c r="VMO199" s="84"/>
      <c r="VMP199" s="84"/>
      <c r="VMQ199" s="84"/>
      <c r="VMR199" s="84"/>
      <c r="VMS199" s="84"/>
      <c r="VMT199" s="84"/>
      <c r="VMU199" s="84"/>
      <c r="VMV199" s="84"/>
      <c r="VMW199" s="84"/>
      <c r="VMX199" s="84"/>
      <c r="VMY199" s="84"/>
      <c r="VMZ199" s="84"/>
      <c r="VNA199" s="84"/>
      <c r="VNB199" s="84"/>
      <c r="VNC199" s="84"/>
      <c r="VND199" s="84"/>
      <c r="VNE199" s="84"/>
      <c r="VNF199" s="84"/>
      <c r="VNG199" s="84"/>
      <c r="VNH199" s="84"/>
      <c r="VNI199" s="84"/>
      <c r="VNJ199" s="84"/>
      <c r="VNK199" s="84"/>
      <c r="VNL199" s="84"/>
      <c r="VNM199" s="84"/>
      <c r="VNN199" s="84"/>
      <c r="VNO199" s="84"/>
      <c r="VNP199" s="84"/>
      <c r="VNQ199" s="84"/>
      <c r="VNR199" s="84"/>
      <c r="VNS199" s="84"/>
      <c r="VNT199" s="84"/>
      <c r="VNU199" s="84"/>
      <c r="VNV199" s="84"/>
      <c r="VNW199" s="84"/>
      <c r="VNX199" s="84"/>
      <c r="VNY199" s="84"/>
      <c r="VNZ199" s="84"/>
      <c r="VOA199" s="84"/>
      <c r="VOB199" s="84"/>
      <c r="VOC199" s="84"/>
      <c r="VOD199" s="84"/>
      <c r="VOE199" s="84"/>
      <c r="VOF199" s="84"/>
      <c r="VOG199" s="84"/>
      <c r="VOH199" s="84"/>
      <c r="VOI199" s="84"/>
      <c r="VOJ199" s="84"/>
      <c r="VOK199" s="84"/>
      <c r="VOL199" s="84"/>
      <c r="VOM199" s="84"/>
      <c r="VON199" s="84"/>
      <c r="VOO199" s="84"/>
      <c r="VOP199" s="84"/>
      <c r="VOQ199" s="84"/>
      <c r="VOR199" s="84"/>
      <c r="VOS199" s="84"/>
      <c r="VOT199" s="84"/>
      <c r="VOU199" s="84"/>
      <c r="VOV199" s="84"/>
      <c r="VOW199" s="84"/>
      <c r="VOX199" s="84"/>
      <c r="VOY199" s="84"/>
      <c r="VOZ199" s="84"/>
      <c r="VPA199" s="84"/>
      <c r="VPB199" s="84"/>
      <c r="VPC199" s="84"/>
      <c r="VPD199" s="84"/>
      <c r="VPE199" s="84"/>
      <c r="VPF199" s="84"/>
      <c r="VPG199" s="84"/>
      <c r="VPH199" s="84"/>
      <c r="VPI199" s="84"/>
      <c r="VPJ199" s="84"/>
      <c r="VPK199" s="84"/>
      <c r="VPL199" s="84"/>
      <c r="VPM199" s="84"/>
      <c r="VPN199" s="84"/>
      <c r="VPO199" s="84"/>
      <c r="VPP199" s="84"/>
      <c r="VPQ199" s="84"/>
      <c r="VPR199" s="84"/>
      <c r="VPS199" s="84"/>
      <c r="VPT199" s="84"/>
      <c r="VPU199" s="84"/>
      <c r="VPV199" s="84"/>
      <c r="VPW199" s="84"/>
      <c r="VPX199" s="84"/>
      <c r="VPY199" s="84"/>
      <c r="VPZ199" s="84"/>
      <c r="VQA199" s="84"/>
      <c r="VQB199" s="84"/>
      <c r="VQC199" s="84"/>
      <c r="VQD199" s="84"/>
      <c r="VQE199" s="84"/>
      <c r="VQF199" s="84"/>
      <c r="VQG199" s="84"/>
      <c r="VQH199" s="84"/>
      <c r="VQI199" s="84"/>
      <c r="VQJ199" s="84"/>
      <c r="VQK199" s="84"/>
      <c r="VQL199" s="84"/>
      <c r="VQM199" s="84"/>
      <c r="VQN199" s="84"/>
      <c r="VQO199" s="84"/>
      <c r="VQP199" s="84"/>
      <c r="VQQ199" s="84"/>
      <c r="VQR199" s="84"/>
      <c r="VQS199" s="84"/>
      <c r="VQT199" s="84"/>
      <c r="VQU199" s="84"/>
      <c r="VQV199" s="84"/>
      <c r="VQW199" s="84"/>
      <c r="VQX199" s="84"/>
      <c r="VQY199" s="84"/>
      <c r="VQZ199" s="84"/>
      <c r="VRA199" s="84"/>
      <c r="VRB199" s="84"/>
      <c r="VRC199" s="84"/>
      <c r="VRD199" s="84"/>
      <c r="VRE199" s="84"/>
      <c r="VRF199" s="84"/>
      <c r="VRG199" s="84"/>
      <c r="VRH199" s="84"/>
      <c r="VRI199" s="84"/>
      <c r="VRJ199" s="84"/>
      <c r="VRK199" s="84"/>
      <c r="VRL199" s="84"/>
      <c r="VRM199" s="84"/>
      <c r="VRN199" s="84"/>
      <c r="VRO199" s="84"/>
      <c r="VRP199" s="84"/>
      <c r="VRQ199" s="84"/>
      <c r="VRR199" s="84"/>
      <c r="VRS199" s="84"/>
      <c r="VRT199" s="84"/>
      <c r="VRU199" s="84"/>
      <c r="VRV199" s="84"/>
      <c r="VRW199" s="84"/>
      <c r="VRX199" s="84"/>
      <c r="VRY199" s="84"/>
      <c r="VRZ199" s="84"/>
      <c r="VSA199" s="84"/>
      <c r="VSB199" s="84"/>
      <c r="VSC199" s="84"/>
      <c r="VSD199" s="84"/>
      <c r="VSE199" s="84"/>
      <c r="VSF199" s="84"/>
      <c r="VSG199" s="84"/>
      <c r="VSH199" s="84"/>
      <c r="VSI199" s="84"/>
      <c r="VSJ199" s="84"/>
      <c r="VSK199" s="84"/>
      <c r="VSL199" s="84"/>
      <c r="VSM199" s="84"/>
      <c r="VSN199" s="84"/>
      <c r="VSO199" s="84"/>
      <c r="VSP199" s="84"/>
      <c r="VSQ199" s="84"/>
      <c r="VSR199" s="84"/>
      <c r="VSS199" s="84"/>
      <c r="VST199" s="84"/>
      <c r="VSU199" s="84"/>
      <c r="VSV199" s="84"/>
      <c r="VSW199" s="84"/>
      <c r="VSX199" s="84"/>
      <c r="VSY199" s="84"/>
      <c r="VSZ199" s="84"/>
      <c r="VTA199" s="84"/>
      <c r="VTB199" s="84"/>
      <c r="VTC199" s="84"/>
      <c r="VTD199" s="84"/>
      <c r="VTE199" s="84"/>
      <c r="VTF199" s="84"/>
      <c r="VTG199" s="84"/>
      <c r="VTH199" s="84"/>
      <c r="VTI199" s="84"/>
      <c r="VTJ199" s="84"/>
      <c r="VTK199" s="84"/>
      <c r="VTL199" s="84"/>
      <c r="VTM199" s="84"/>
      <c r="VTN199" s="84"/>
      <c r="VTO199" s="84"/>
      <c r="VTP199" s="84"/>
      <c r="VTQ199" s="84"/>
      <c r="VTR199" s="84"/>
      <c r="VTS199" s="84"/>
      <c r="VTT199" s="84"/>
      <c r="VTU199" s="84"/>
      <c r="VTV199" s="84"/>
      <c r="VTW199" s="84"/>
      <c r="VTX199" s="84"/>
      <c r="VTY199" s="84"/>
      <c r="VTZ199" s="84"/>
      <c r="VUA199" s="84"/>
      <c r="VUB199" s="84"/>
      <c r="VUC199" s="84"/>
      <c r="VUD199" s="84"/>
      <c r="VUE199" s="84"/>
      <c r="VUF199" s="84"/>
      <c r="VUG199" s="84"/>
      <c r="VUH199" s="84"/>
      <c r="VUI199" s="84"/>
      <c r="VUJ199" s="84"/>
      <c r="VUK199" s="84"/>
      <c r="VUL199" s="84"/>
      <c r="VUM199" s="84"/>
      <c r="VUN199" s="84"/>
      <c r="VUO199" s="84"/>
      <c r="VUP199" s="84"/>
      <c r="VUQ199" s="84"/>
      <c r="VUR199" s="84"/>
      <c r="VUS199" s="84"/>
      <c r="VUT199" s="84"/>
      <c r="VUU199" s="84"/>
      <c r="VUV199" s="84"/>
      <c r="VUW199" s="84"/>
      <c r="VUX199" s="84"/>
      <c r="VUY199" s="84"/>
      <c r="VUZ199" s="84"/>
      <c r="VVA199" s="84"/>
      <c r="VVB199" s="84"/>
      <c r="VVC199" s="84"/>
      <c r="VVD199" s="84"/>
      <c r="VVE199" s="84"/>
      <c r="VVF199" s="84"/>
      <c r="VVG199" s="84"/>
      <c r="VVH199" s="84"/>
      <c r="VVI199" s="84"/>
      <c r="VVJ199" s="84"/>
      <c r="VVK199" s="84"/>
      <c r="VVL199" s="84"/>
      <c r="VVM199" s="84"/>
      <c r="VVN199" s="84"/>
      <c r="VVO199" s="84"/>
      <c r="VVP199" s="84"/>
      <c r="VVQ199" s="84"/>
      <c r="VVR199" s="84"/>
      <c r="VVS199" s="84"/>
      <c r="VVT199" s="84"/>
      <c r="VVU199" s="84"/>
      <c r="VVV199" s="84"/>
      <c r="VVW199" s="84"/>
      <c r="VVX199" s="84"/>
      <c r="VVY199" s="84"/>
      <c r="VVZ199" s="84"/>
      <c r="VWA199" s="84"/>
      <c r="VWB199" s="84"/>
      <c r="VWC199" s="84"/>
      <c r="VWD199" s="84"/>
      <c r="VWE199" s="84"/>
      <c r="VWF199" s="84"/>
      <c r="VWG199" s="84"/>
      <c r="VWH199" s="84"/>
      <c r="VWI199" s="84"/>
      <c r="VWJ199" s="84"/>
      <c r="VWK199" s="84"/>
      <c r="VWL199" s="84"/>
      <c r="VWM199" s="84"/>
      <c r="VWN199" s="84"/>
      <c r="VWO199" s="84"/>
      <c r="VWP199" s="84"/>
      <c r="VWQ199" s="84"/>
      <c r="VWR199" s="84"/>
      <c r="VWS199" s="84"/>
      <c r="VWT199" s="84"/>
      <c r="VWU199" s="84"/>
      <c r="VWV199" s="84"/>
      <c r="VWW199" s="84"/>
      <c r="VWX199" s="84"/>
      <c r="VWY199" s="84"/>
      <c r="VWZ199" s="84"/>
      <c r="VXA199" s="84"/>
      <c r="VXB199" s="84"/>
      <c r="VXC199" s="84"/>
      <c r="VXD199" s="84"/>
      <c r="VXE199" s="84"/>
      <c r="VXF199" s="84"/>
      <c r="VXG199" s="84"/>
      <c r="VXH199" s="84"/>
      <c r="VXI199" s="84"/>
      <c r="VXJ199" s="84"/>
      <c r="VXK199" s="84"/>
      <c r="VXL199" s="84"/>
      <c r="VXM199" s="84"/>
      <c r="VXN199" s="84"/>
      <c r="VXO199" s="84"/>
      <c r="VXP199" s="84"/>
      <c r="VXQ199" s="84"/>
      <c r="VXR199" s="84"/>
      <c r="VXS199" s="84"/>
      <c r="VXT199" s="84"/>
      <c r="VXU199" s="84"/>
      <c r="VXV199" s="84"/>
      <c r="VXW199" s="84"/>
      <c r="VXX199" s="84"/>
      <c r="VXY199" s="84"/>
      <c r="VXZ199" s="84"/>
      <c r="VYA199" s="84"/>
      <c r="VYB199" s="84"/>
      <c r="VYC199" s="84"/>
      <c r="VYD199" s="84"/>
      <c r="VYE199" s="84"/>
      <c r="VYF199" s="84"/>
      <c r="VYG199" s="84"/>
      <c r="VYH199" s="84"/>
      <c r="VYI199" s="84"/>
      <c r="VYJ199" s="84"/>
      <c r="VYK199" s="84"/>
      <c r="VYL199" s="84"/>
      <c r="VYM199" s="84"/>
      <c r="VYN199" s="84"/>
      <c r="VYO199" s="84"/>
      <c r="VYP199" s="84"/>
      <c r="VYQ199" s="84"/>
      <c r="VYR199" s="84"/>
      <c r="VYS199" s="84"/>
      <c r="VYT199" s="84"/>
      <c r="VYU199" s="84"/>
      <c r="VYV199" s="84"/>
      <c r="VYW199" s="84"/>
      <c r="VYX199" s="84"/>
      <c r="VYY199" s="84"/>
      <c r="VYZ199" s="84"/>
      <c r="VZA199" s="84"/>
      <c r="VZB199" s="84"/>
      <c r="VZC199" s="84"/>
      <c r="VZD199" s="84"/>
      <c r="VZE199" s="84"/>
      <c r="VZF199" s="84"/>
      <c r="VZG199" s="84"/>
      <c r="VZH199" s="84"/>
      <c r="VZI199" s="84"/>
      <c r="VZJ199" s="84"/>
      <c r="VZK199" s="84"/>
      <c r="VZL199" s="84"/>
      <c r="VZM199" s="84"/>
      <c r="VZN199" s="84"/>
      <c r="VZO199" s="84"/>
      <c r="VZP199" s="84"/>
      <c r="VZQ199" s="84"/>
      <c r="VZR199" s="84"/>
      <c r="VZS199" s="84"/>
      <c r="VZT199" s="84"/>
      <c r="VZU199" s="84"/>
      <c r="VZV199" s="84"/>
      <c r="VZW199" s="84"/>
      <c r="VZX199" s="84"/>
      <c r="VZY199" s="84"/>
      <c r="VZZ199" s="84"/>
      <c r="WAA199" s="84"/>
      <c r="WAB199" s="84"/>
      <c r="WAC199" s="84"/>
      <c r="WAD199" s="84"/>
      <c r="WAE199" s="84"/>
      <c r="WAF199" s="84"/>
      <c r="WAG199" s="84"/>
      <c r="WAH199" s="84"/>
      <c r="WAI199" s="84"/>
      <c r="WAJ199" s="84"/>
      <c r="WAK199" s="84"/>
      <c r="WAL199" s="84"/>
      <c r="WAM199" s="84"/>
      <c r="WAN199" s="84"/>
      <c r="WAO199" s="84"/>
      <c r="WAP199" s="84"/>
      <c r="WAQ199" s="84"/>
      <c r="WAR199" s="84"/>
      <c r="WAS199" s="84"/>
      <c r="WAT199" s="84"/>
      <c r="WAU199" s="84"/>
      <c r="WAV199" s="84"/>
      <c r="WAW199" s="84"/>
      <c r="WAX199" s="84"/>
      <c r="WAY199" s="84"/>
      <c r="WAZ199" s="84"/>
      <c r="WBA199" s="84"/>
      <c r="WBB199" s="84"/>
      <c r="WBC199" s="84"/>
      <c r="WBD199" s="84"/>
      <c r="WBE199" s="84"/>
      <c r="WBF199" s="84"/>
      <c r="WBG199" s="84"/>
      <c r="WBH199" s="84"/>
      <c r="WBI199" s="84"/>
      <c r="WBJ199" s="84"/>
      <c r="WBK199" s="84"/>
      <c r="WBL199" s="84"/>
      <c r="WBM199" s="84"/>
      <c r="WBN199" s="84"/>
      <c r="WBO199" s="84"/>
      <c r="WBP199" s="84"/>
      <c r="WBQ199" s="84"/>
      <c r="WBR199" s="84"/>
      <c r="WBS199" s="84"/>
      <c r="WBT199" s="84"/>
      <c r="WBU199" s="84"/>
      <c r="WBV199" s="84"/>
      <c r="WBW199" s="84"/>
      <c r="WBX199" s="84"/>
      <c r="WBY199" s="84"/>
      <c r="WBZ199" s="84"/>
      <c r="WCA199" s="84"/>
      <c r="WCB199" s="84"/>
      <c r="WCC199" s="84"/>
      <c r="WCD199" s="84"/>
      <c r="WCE199" s="84"/>
      <c r="WCF199" s="84"/>
      <c r="WCG199" s="84"/>
      <c r="WCH199" s="84"/>
      <c r="WCI199" s="84"/>
      <c r="WCJ199" s="84"/>
      <c r="WCK199" s="84"/>
      <c r="WCL199" s="84"/>
      <c r="WCM199" s="84"/>
      <c r="WCN199" s="84"/>
      <c r="WCO199" s="84"/>
      <c r="WCP199" s="84"/>
      <c r="WCQ199" s="84"/>
      <c r="WCR199" s="84"/>
      <c r="WCS199" s="84"/>
      <c r="WCT199" s="84"/>
      <c r="WCU199" s="84"/>
      <c r="WCV199" s="84"/>
      <c r="WCW199" s="84"/>
      <c r="WCX199" s="84"/>
      <c r="WCY199" s="84"/>
      <c r="WCZ199" s="84"/>
      <c r="WDA199" s="84"/>
      <c r="WDB199" s="84"/>
      <c r="WDC199" s="84"/>
      <c r="WDD199" s="84"/>
      <c r="WDE199" s="84"/>
      <c r="WDF199" s="84"/>
      <c r="WDG199" s="84"/>
      <c r="WDH199" s="84"/>
      <c r="WDI199" s="84"/>
      <c r="WDJ199" s="84"/>
      <c r="WDK199" s="84"/>
      <c r="WDL199" s="84"/>
      <c r="WDM199" s="84"/>
      <c r="WDN199" s="84"/>
      <c r="WDO199" s="84"/>
      <c r="WDP199" s="84"/>
      <c r="WDQ199" s="84"/>
      <c r="WDR199" s="84"/>
      <c r="WDS199" s="84"/>
      <c r="WDT199" s="84"/>
      <c r="WDU199" s="84"/>
      <c r="WDV199" s="84"/>
      <c r="WDW199" s="84"/>
      <c r="WDX199" s="84"/>
      <c r="WDY199" s="84"/>
      <c r="WDZ199" s="84"/>
      <c r="WEA199" s="84"/>
      <c r="WEB199" s="84"/>
      <c r="WEC199" s="84"/>
      <c r="WED199" s="84"/>
      <c r="WEE199" s="84"/>
      <c r="WEF199" s="84"/>
      <c r="WEG199" s="84"/>
      <c r="WEH199" s="84"/>
      <c r="WEI199" s="84"/>
      <c r="WEJ199" s="84"/>
      <c r="WEK199" s="84"/>
      <c r="WEL199" s="84"/>
      <c r="WEM199" s="84"/>
      <c r="WEN199" s="84"/>
      <c r="WEO199" s="84"/>
      <c r="WEP199" s="84"/>
      <c r="WEQ199" s="84"/>
      <c r="WER199" s="84"/>
      <c r="WES199" s="84"/>
      <c r="WET199" s="84"/>
      <c r="WEU199" s="84"/>
      <c r="WEV199" s="84"/>
      <c r="WEW199" s="84"/>
      <c r="WEX199" s="84"/>
      <c r="WEY199" s="84"/>
      <c r="WEZ199" s="84"/>
      <c r="WFA199" s="84"/>
      <c r="WFB199" s="84"/>
      <c r="WFC199" s="84"/>
      <c r="WFD199" s="84"/>
      <c r="WFE199" s="84"/>
      <c r="WFF199" s="84"/>
      <c r="WFG199" s="84"/>
      <c r="WFH199" s="84"/>
      <c r="WFI199" s="84"/>
      <c r="WFJ199" s="84"/>
      <c r="WFK199" s="84"/>
      <c r="WFL199" s="84"/>
      <c r="WFM199" s="84"/>
      <c r="WFN199" s="84"/>
      <c r="WFO199" s="84"/>
      <c r="WFP199" s="84"/>
      <c r="WFQ199" s="84"/>
      <c r="WFR199" s="84"/>
      <c r="WFS199" s="84"/>
      <c r="WFT199" s="84"/>
      <c r="WFU199" s="84"/>
      <c r="WFV199" s="84"/>
      <c r="WFW199" s="84"/>
      <c r="WFX199" s="84"/>
      <c r="WFY199" s="84"/>
      <c r="WFZ199" s="84"/>
      <c r="WGA199" s="84"/>
      <c r="WGB199" s="84"/>
      <c r="WGC199" s="84"/>
      <c r="WGD199" s="84"/>
      <c r="WGE199" s="84"/>
      <c r="WGF199" s="84"/>
      <c r="WGG199" s="84"/>
      <c r="WGH199" s="84"/>
      <c r="WGI199" s="84"/>
      <c r="WGJ199" s="84"/>
      <c r="WGK199" s="84"/>
      <c r="WGL199" s="84"/>
      <c r="WGM199" s="84"/>
      <c r="WGN199" s="84"/>
      <c r="WGO199" s="84"/>
      <c r="WGP199" s="84"/>
      <c r="WGQ199" s="84"/>
      <c r="WGR199" s="84"/>
      <c r="WGS199" s="84"/>
      <c r="WGT199" s="84"/>
      <c r="WGU199" s="84"/>
      <c r="WGV199" s="84"/>
      <c r="WGW199" s="84"/>
      <c r="WGX199" s="84"/>
      <c r="WGY199" s="84"/>
      <c r="WGZ199" s="84"/>
      <c r="WHA199" s="84"/>
      <c r="WHB199" s="84"/>
      <c r="WHC199" s="84"/>
      <c r="WHD199" s="84"/>
      <c r="WHE199" s="84"/>
      <c r="WHF199" s="84"/>
      <c r="WHG199" s="84"/>
      <c r="WHH199" s="84"/>
      <c r="WHI199" s="84"/>
      <c r="WHJ199" s="84"/>
      <c r="WHK199" s="84"/>
      <c r="WHL199" s="84"/>
      <c r="WHM199" s="84"/>
      <c r="WHN199" s="84"/>
      <c r="WHO199" s="84"/>
      <c r="WHP199" s="84"/>
      <c r="WHQ199" s="84"/>
      <c r="WHR199" s="84"/>
      <c r="WHS199" s="84"/>
      <c r="WHT199" s="84"/>
      <c r="WHU199" s="84"/>
      <c r="WHV199" s="84"/>
      <c r="WHW199" s="84"/>
      <c r="WHX199" s="84"/>
      <c r="WHY199" s="84"/>
      <c r="WHZ199" s="84"/>
      <c r="WIA199" s="84"/>
      <c r="WIB199" s="84"/>
      <c r="WIC199" s="84"/>
      <c r="WID199" s="84"/>
      <c r="WIE199" s="84"/>
      <c r="WIF199" s="84"/>
      <c r="WIG199" s="84"/>
      <c r="WIH199" s="84"/>
      <c r="WII199" s="84"/>
      <c r="WIJ199" s="84"/>
      <c r="WIK199" s="84"/>
      <c r="WIL199" s="84"/>
      <c r="WIM199" s="84"/>
      <c r="WIN199" s="84"/>
      <c r="WIO199" s="84"/>
      <c r="WIP199" s="84"/>
      <c r="WIQ199" s="84"/>
      <c r="WIR199" s="84"/>
      <c r="WIS199" s="84"/>
      <c r="WIT199" s="84"/>
      <c r="WIU199" s="84"/>
      <c r="WIV199" s="84"/>
      <c r="WIW199" s="84"/>
      <c r="WIX199" s="84"/>
      <c r="WIY199" s="84"/>
      <c r="WIZ199" s="84"/>
      <c r="WJA199" s="84"/>
      <c r="WJB199" s="84"/>
      <c r="WJC199" s="84"/>
      <c r="WJD199" s="84"/>
      <c r="WJE199" s="84"/>
      <c r="WJF199" s="84"/>
      <c r="WJG199" s="84"/>
      <c r="WJH199" s="84"/>
      <c r="WJI199" s="84"/>
      <c r="WJJ199" s="84"/>
      <c r="WJK199" s="84"/>
      <c r="WJL199" s="84"/>
      <c r="WJM199" s="84"/>
      <c r="WJN199" s="84"/>
      <c r="WJO199" s="84"/>
      <c r="WJP199" s="84"/>
      <c r="WJQ199" s="84"/>
      <c r="WJR199" s="84"/>
      <c r="WJS199" s="84"/>
      <c r="WJT199" s="84"/>
      <c r="WJU199" s="84"/>
      <c r="WJV199" s="84"/>
      <c r="WJW199" s="84"/>
      <c r="WJX199" s="84"/>
      <c r="WJY199" s="84"/>
      <c r="WJZ199" s="84"/>
      <c r="WKA199" s="84"/>
      <c r="WKB199" s="84"/>
      <c r="WKC199" s="84"/>
      <c r="WKD199" s="84"/>
      <c r="WKE199" s="84"/>
      <c r="WKF199" s="84"/>
      <c r="WKG199" s="84"/>
      <c r="WKH199" s="84"/>
      <c r="WKI199" s="84"/>
      <c r="WKJ199" s="84"/>
      <c r="WKK199" s="84"/>
      <c r="WKL199" s="84"/>
      <c r="WKM199" s="84"/>
      <c r="WKN199" s="84"/>
      <c r="WKO199" s="84"/>
      <c r="WKP199" s="84"/>
      <c r="WKQ199" s="84"/>
      <c r="WKR199" s="84"/>
      <c r="WKS199" s="84"/>
      <c r="WKT199" s="84"/>
      <c r="WKU199" s="84"/>
      <c r="WKV199" s="84"/>
      <c r="WKW199" s="84"/>
      <c r="WKX199" s="84"/>
      <c r="WKY199" s="84"/>
      <c r="WKZ199" s="84"/>
      <c r="WLA199" s="84"/>
      <c r="WLB199" s="84"/>
      <c r="WLC199" s="84"/>
      <c r="WLD199" s="84"/>
      <c r="WLE199" s="84"/>
      <c r="WLF199" s="84"/>
      <c r="WLG199" s="84"/>
      <c r="WLH199" s="84"/>
      <c r="WLI199" s="84"/>
      <c r="WLJ199" s="84"/>
      <c r="WLK199" s="84"/>
      <c r="WLL199" s="84"/>
      <c r="WLM199" s="84"/>
      <c r="WLN199" s="84"/>
      <c r="WLO199" s="84"/>
      <c r="WLP199" s="84"/>
      <c r="WLQ199" s="84"/>
      <c r="WLR199" s="84"/>
      <c r="WLS199" s="84"/>
      <c r="WLT199" s="84"/>
      <c r="WLU199" s="84"/>
      <c r="WLV199" s="84"/>
      <c r="WLW199" s="84"/>
      <c r="WLX199" s="84"/>
      <c r="WLY199" s="84"/>
      <c r="WLZ199" s="84"/>
      <c r="WMA199" s="84"/>
      <c r="WMB199" s="84"/>
      <c r="WMC199" s="84"/>
      <c r="WMD199" s="84"/>
      <c r="WME199" s="84"/>
      <c r="WMF199" s="84"/>
      <c r="WMG199" s="84"/>
      <c r="WMH199" s="84"/>
      <c r="WMI199" s="84"/>
      <c r="WMJ199" s="84"/>
      <c r="WMK199" s="84"/>
      <c r="WML199" s="84"/>
      <c r="WMM199" s="84"/>
      <c r="WMN199" s="84"/>
      <c r="WMO199" s="84"/>
      <c r="WMP199" s="84"/>
      <c r="WMQ199" s="84"/>
      <c r="WMR199" s="84"/>
      <c r="WMS199" s="84"/>
      <c r="WMT199" s="84"/>
      <c r="WMU199" s="84"/>
      <c r="WMV199" s="84"/>
      <c r="WMW199" s="84"/>
      <c r="WMX199" s="84"/>
      <c r="WMY199" s="84"/>
      <c r="WMZ199" s="84"/>
      <c r="WNA199" s="84"/>
      <c r="WNB199" s="84"/>
      <c r="WNC199" s="84"/>
      <c r="WND199" s="84"/>
      <c r="WNE199" s="84"/>
      <c r="WNF199" s="84"/>
      <c r="WNG199" s="84"/>
      <c r="WNH199" s="84"/>
      <c r="WNI199" s="84"/>
      <c r="WNJ199" s="84"/>
      <c r="WNK199" s="84"/>
      <c r="WNL199" s="84"/>
      <c r="WNM199" s="84"/>
      <c r="WNN199" s="84"/>
      <c r="WNO199" s="84"/>
      <c r="WNP199" s="84"/>
      <c r="WNQ199" s="84"/>
      <c r="WNR199" s="84"/>
      <c r="WNS199" s="84"/>
      <c r="WNT199" s="84"/>
      <c r="WNU199" s="84"/>
      <c r="WNV199" s="84"/>
      <c r="WNW199" s="84"/>
      <c r="WNX199" s="84"/>
      <c r="WNY199" s="84"/>
      <c r="WNZ199" s="84"/>
      <c r="WOA199" s="84"/>
      <c r="WOB199" s="84"/>
      <c r="WOC199" s="84"/>
      <c r="WOD199" s="84"/>
      <c r="WOE199" s="84"/>
      <c r="WOF199" s="84"/>
      <c r="WOG199" s="84"/>
      <c r="WOH199" s="84"/>
      <c r="WOI199" s="84"/>
      <c r="WOJ199" s="84"/>
      <c r="WOK199" s="84"/>
      <c r="WOL199" s="84"/>
      <c r="WOM199" s="84"/>
      <c r="WON199" s="84"/>
      <c r="WOO199" s="84"/>
      <c r="WOP199" s="84"/>
      <c r="WOQ199" s="84"/>
      <c r="WOR199" s="84"/>
      <c r="WOS199" s="84"/>
      <c r="WOT199" s="84"/>
      <c r="WOU199" s="84"/>
      <c r="WOV199" s="84"/>
      <c r="WOW199" s="84"/>
      <c r="WOX199" s="84"/>
      <c r="WOY199" s="84"/>
      <c r="WOZ199" s="84"/>
      <c r="WPA199" s="84"/>
      <c r="WPB199" s="84"/>
      <c r="WPC199" s="84"/>
      <c r="WPD199" s="84"/>
      <c r="WPE199" s="84"/>
      <c r="WPF199" s="84"/>
      <c r="WPG199" s="84"/>
      <c r="WPH199" s="84"/>
      <c r="WPI199" s="84"/>
      <c r="WPJ199" s="84"/>
      <c r="WPK199" s="84"/>
      <c r="WPL199" s="84"/>
      <c r="WPM199" s="84"/>
      <c r="WPN199" s="84"/>
      <c r="WPO199" s="84"/>
      <c r="WPP199" s="84"/>
      <c r="WPQ199" s="84"/>
      <c r="WPR199" s="84"/>
      <c r="WPS199" s="84"/>
      <c r="WPT199" s="84"/>
      <c r="WPU199" s="84"/>
      <c r="WPV199" s="84"/>
      <c r="WPW199" s="84"/>
      <c r="WPX199" s="84"/>
      <c r="WPY199" s="84"/>
      <c r="WPZ199" s="84"/>
      <c r="WQA199" s="84"/>
      <c r="WQB199" s="84"/>
      <c r="WQC199" s="84"/>
      <c r="WQD199" s="84"/>
      <c r="WQE199" s="84"/>
      <c r="WQF199" s="84"/>
      <c r="WQG199" s="84"/>
      <c r="WQH199" s="84"/>
      <c r="WQI199" s="84"/>
      <c r="WQJ199" s="84"/>
      <c r="WQK199" s="84"/>
      <c r="WQL199" s="84"/>
      <c r="WQM199" s="84"/>
      <c r="WQN199" s="84"/>
      <c r="WQO199" s="84"/>
      <c r="WQP199" s="84"/>
      <c r="WQQ199" s="84"/>
      <c r="WQR199" s="84"/>
      <c r="WQS199" s="84"/>
      <c r="WQT199" s="84"/>
      <c r="WQU199" s="84"/>
      <c r="WQV199" s="84"/>
      <c r="WQW199" s="84"/>
      <c r="WQX199" s="84"/>
      <c r="WQY199" s="84"/>
      <c r="WQZ199" s="84"/>
      <c r="WRA199" s="84"/>
      <c r="WRB199" s="84"/>
      <c r="WRC199" s="84"/>
      <c r="WRD199" s="84"/>
      <c r="WRE199" s="84"/>
      <c r="WRF199" s="84"/>
      <c r="WRG199" s="84"/>
      <c r="WRH199" s="84"/>
      <c r="WRI199" s="84"/>
      <c r="WRJ199" s="84"/>
      <c r="WRK199" s="84"/>
      <c r="WRL199" s="84"/>
      <c r="WRM199" s="84"/>
      <c r="WRN199" s="84"/>
      <c r="WRO199" s="84"/>
      <c r="WRP199" s="84"/>
      <c r="WRQ199" s="84"/>
      <c r="WRR199" s="84"/>
      <c r="WRS199" s="84"/>
      <c r="WRT199" s="84"/>
      <c r="WRU199" s="84"/>
      <c r="WRV199" s="84"/>
      <c r="WRW199" s="84"/>
      <c r="WRX199" s="84"/>
      <c r="WRY199" s="84"/>
      <c r="WRZ199" s="84"/>
      <c r="WSA199" s="84"/>
      <c r="WSB199" s="84"/>
      <c r="WSC199" s="84"/>
      <c r="WSD199" s="84"/>
      <c r="WSE199" s="84"/>
      <c r="WSF199" s="84"/>
      <c r="WSG199" s="84"/>
      <c r="WSH199" s="84"/>
      <c r="WSI199" s="84"/>
      <c r="WSJ199" s="84"/>
      <c r="WSK199" s="84"/>
      <c r="WSL199" s="84"/>
      <c r="WSM199" s="84"/>
      <c r="WSN199" s="84"/>
      <c r="WSO199" s="84"/>
      <c r="WSP199" s="84"/>
      <c r="WSQ199" s="84"/>
      <c r="WSR199" s="84"/>
      <c r="WSS199" s="84"/>
      <c r="WST199" s="84"/>
      <c r="WSU199" s="84"/>
      <c r="WSV199" s="84"/>
      <c r="WSW199" s="84"/>
      <c r="WSX199" s="84"/>
      <c r="WSY199" s="84"/>
      <c r="WSZ199" s="84"/>
      <c r="WTA199" s="84"/>
      <c r="WTB199" s="84"/>
      <c r="WTC199" s="84"/>
      <c r="WTD199" s="84"/>
      <c r="WTE199" s="84"/>
      <c r="WTF199" s="84"/>
      <c r="WTG199" s="84"/>
      <c r="WTH199" s="84"/>
      <c r="WTI199" s="84"/>
      <c r="WTJ199" s="84"/>
      <c r="WTK199" s="84"/>
      <c r="WTL199" s="84"/>
      <c r="WTM199" s="84"/>
      <c r="WTN199" s="84"/>
      <c r="WTO199" s="84"/>
      <c r="WTP199" s="84"/>
      <c r="WTQ199" s="84"/>
      <c r="WTR199" s="84"/>
      <c r="WTS199" s="84"/>
      <c r="WTT199" s="84"/>
      <c r="WTU199" s="84"/>
      <c r="WTV199" s="84"/>
      <c r="WTW199" s="84"/>
      <c r="WTX199" s="84"/>
      <c r="WTY199" s="84"/>
      <c r="WTZ199" s="84"/>
      <c r="WUA199" s="84"/>
      <c r="WUB199" s="84"/>
      <c r="WUC199" s="84"/>
      <c r="WUD199" s="84"/>
      <c r="WUE199" s="84"/>
      <c r="WUF199" s="84"/>
      <c r="WUG199" s="84"/>
      <c r="WUH199" s="84"/>
      <c r="WUI199" s="84"/>
      <c r="WUJ199" s="84"/>
      <c r="WUK199" s="84"/>
      <c r="WUL199" s="84"/>
      <c r="WUM199" s="84"/>
      <c r="WUN199" s="84"/>
      <c r="WUO199" s="84"/>
      <c r="WUP199" s="84"/>
      <c r="WUQ199" s="84"/>
      <c r="WUR199" s="84"/>
      <c r="WUS199" s="84"/>
      <c r="WUT199" s="84"/>
      <c r="WUU199" s="84"/>
      <c r="WUV199" s="84"/>
      <c r="WUW199" s="84"/>
      <c r="WUX199" s="84"/>
      <c r="WUY199" s="84"/>
      <c r="WUZ199" s="84"/>
      <c r="WVA199" s="84"/>
      <c r="WVB199" s="84"/>
      <c r="WVC199" s="84"/>
      <c r="WVD199" s="84"/>
      <c r="WVE199" s="84"/>
      <c r="WVF199" s="84"/>
      <c r="WVG199" s="84"/>
      <c r="WVH199" s="84"/>
      <c r="WVI199" s="84"/>
      <c r="WVJ199" s="84"/>
      <c r="WVK199" s="84"/>
      <c r="WVL199" s="84"/>
      <c r="WVM199" s="84"/>
      <c r="WVN199" s="84"/>
      <c r="WVO199" s="84"/>
    </row>
    <row r="200" spans="1:16135" s="5" customFormat="1" x14ac:dyDescent="0.25">
      <c r="A200" s="84"/>
      <c r="B200" s="84"/>
      <c r="C200" s="84"/>
      <c r="D200" s="84"/>
      <c r="E200" s="84"/>
      <c r="G200" s="19"/>
      <c r="I200" s="141"/>
      <c r="BY200" s="84"/>
      <c r="BZ200" s="84"/>
      <c r="CA200" s="84"/>
      <c r="CB200" s="84"/>
      <c r="CC200" s="84"/>
      <c r="CD200" s="84"/>
      <c r="CE200" s="84"/>
      <c r="CF200" s="84"/>
      <c r="CG200" s="84"/>
      <c r="CH200" s="84"/>
      <c r="CI200" s="84"/>
      <c r="CJ200" s="84"/>
      <c r="CK200" s="84"/>
      <c r="CL200" s="84"/>
      <c r="CM200" s="84"/>
      <c r="CN200" s="84"/>
      <c r="CO200" s="84"/>
      <c r="CP200" s="84"/>
      <c r="CQ200" s="84"/>
      <c r="CR200" s="84"/>
      <c r="CS200" s="84"/>
      <c r="CT200" s="84"/>
      <c r="CU200" s="84"/>
      <c r="CV200" s="84"/>
      <c r="CW200" s="84"/>
      <c r="CX200" s="84"/>
      <c r="CY200" s="84"/>
      <c r="CZ200" s="84"/>
      <c r="DA200" s="84"/>
      <c r="DB200" s="84"/>
      <c r="DC200" s="84"/>
      <c r="DD200" s="84"/>
      <c r="DE200" s="84"/>
      <c r="DF200" s="84"/>
      <c r="DG200" s="84"/>
      <c r="DH200" s="84"/>
      <c r="DI200" s="84"/>
      <c r="DJ200" s="84"/>
      <c r="DK200" s="84"/>
      <c r="DL200" s="84"/>
      <c r="DM200" s="84"/>
      <c r="DN200" s="84"/>
      <c r="DO200" s="84"/>
      <c r="DP200" s="84"/>
      <c r="DQ200" s="84"/>
      <c r="DR200" s="84"/>
      <c r="DS200" s="84"/>
      <c r="DT200" s="84"/>
      <c r="DU200" s="84"/>
      <c r="DV200" s="84"/>
      <c r="DW200" s="84"/>
      <c r="DX200" s="84"/>
      <c r="DY200" s="84"/>
      <c r="DZ200" s="84"/>
      <c r="EA200" s="84"/>
      <c r="EB200" s="84"/>
      <c r="EC200" s="84"/>
      <c r="ED200" s="84"/>
      <c r="EE200" s="84"/>
      <c r="EF200" s="84"/>
      <c r="EG200" s="84"/>
      <c r="EH200" s="84"/>
      <c r="EI200" s="84"/>
      <c r="EJ200" s="84"/>
      <c r="EK200" s="84"/>
      <c r="EL200" s="84"/>
      <c r="EM200" s="84"/>
      <c r="EN200" s="84"/>
      <c r="EO200" s="84"/>
      <c r="EP200" s="84"/>
      <c r="EQ200" s="84"/>
      <c r="ER200" s="84"/>
      <c r="ES200" s="84"/>
      <c r="ET200" s="84"/>
      <c r="EU200" s="84"/>
      <c r="EV200" s="84"/>
      <c r="EW200" s="84"/>
      <c r="EX200" s="84"/>
      <c r="EY200" s="84"/>
      <c r="EZ200" s="84"/>
      <c r="FA200" s="84"/>
      <c r="FB200" s="84"/>
      <c r="FC200" s="84"/>
      <c r="FD200" s="84"/>
      <c r="FE200" s="84"/>
      <c r="FF200" s="84"/>
      <c r="FG200" s="84"/>
      <c r="FH200" s="84"/>
      <c r="FI200" s="84"/>
      <c r="FJ200" s="84"/>
      <c r="FK200" s="84"/>
      <c r="FL200" s="84"/>
      <c r="FM200" s="84"/>
      <c r="FN200" s="84"/>
      <c r="FO200" s="84"/>
      <c r="FP200" s="84"/>
      <c r="FQ200" s="84"/>
      <c r="FR200" s="84"/>
      <c r="FS200" s="84"/>
      <c r="FT200" s="84"/>
      <c r="FU200" s="84"/>
      <c r="FV200" s="84"/>
      <c r="FW200" s="84"/>
      <c r="FX200" s="84"/>
      <c r="FY200" s="84"/>
      <c r="FZ200" s="84"/>
      <c r="GA200" s="84"/>
      <c r="GB200" s="84"/>
      <c r="GC200" s="84"/>
      <c r="GD200" s="84"/>
      <c r="GE200" s="84"/>
      <c r="GF200" s="84"/>
      <c r="GG200" s="84"/>
      <c r="GH200" s="84"/>
      <c r="GI200" s="84"/>
      <c r="GJ200" s="84"/>
      <c r="GK200" s="84"/>
      <c r="GL200" s="84"/>
      <c r="GM200" s="84"/>
      <c r="GN200" s="84"/>
      <c r="GO200" s="84"/>
      <c r="GP200" s="84"/>
      <c r="GQ200" s="84"/>
      <c r="GR200" s="84"/>
      <c r="GS200" s="84"/>
      <c r="GT200" s="84"/>
      <c r="GU200" s="84"/>
      <c r="GV200" s="84"/>
      <c r="GW200" s="84"/>
      <c r="GX200" s="84"/>
      <c r="GY200" s="84"/>
      <c r="GZ200" s="84"/>
      <c r="HA200" s="84"/>
      <c r="HB200" s="84"/>
      <c r="HC200" s="84"/>
      <c r="HD200" s="84"/>
      <c r="HE200" s="84"/>
      <c r="HF200" s="84"/>
      <c r="HG200" s="84"/>
      <c r="HH200" s="84"/>
      <c r="HI200" s="84"/>
      <c r="HJ200" s="84"/>
      <c r="HK200" s="84"/>
      <c r="HL200" s="84"/>
      <c r="HM200" s="84"/>
      <c r="HN200" s="84"/>
      <c r="HO200" s="84"/>
      <c r="HP200" s="84"/>
      <c r="HQ200" s="84"/>
      <c r="HR200" s="84"/>
      <c r="HS200" s="84"/>
      <c r="HT200" s="84"/>
      <c r="HU200" s="84"/>
      <c r="HV200" s="84"/>
      <c r="HW200" s="84"/>
      <c r="HX200" s="84"/>
      <c r="HY200" s="84"/>
      <c r="HZ200" s="84"/>
      <c r="IA200" s="84"/>
      <c r="IB200" s="84"/>
      <c r="IC200" s="84"/>
      <c r="ID200" s="84"/>
      <c r="IE200" s="84"/>
      <c r="IF200" s="84"/>
      <c r="IG200" s="84"/>
      <c r="IH200" s="84"/>
      <c r="II200" s="84"/>
      <c r="IJ200" s="84"/>
      <c r="IK200" s="84"/>
      <c r="IL200" s="84"/>
      <c r="IM200" s="84"/>
      <c r="IN200" s="84"/>
      <c r="IO200" s="84"/>
      <c r="IP200" s="84"/>
      <c r="IQ200" s="84"/>
      <c r="IR200" s="84"/>
      <c r="IS200" s="84"/>
      <c r="IT200" s="84"/>
      <c r="IU200" s="84"/>
      <c r="IV200" s="84"/>
      <c r="IW200" s="84"/>
      <c r="IX200" s="84"/>
      <c r="IY200" s="84"/>
      <c r="IZ200" s="84"/>
      <c r="JA200" s="84"/>
      <c r="JB200" s="84"/>
      <c r="JC200" s="84"/>
      <c r="JD200" s="84"/>
      <c r="JE200" s="84"/>
      <c r="JF200" s="84"/>
      <c r="JG200" s="84"/>
      <c r="JH200" s="84"/>
      <c r="JI200" s="84"/>
      <c r="JJ200" s="84"/>
      <c r="JK200" s="84"/>
      <c r="JL200" s="84"/>
      <c r="JM200" s="84"/>
      <c r="JN200" s="84"/>
      <c r="JO200" s="84"/>
      <c r="JP200" s="84"/>
      <c r="JQ200" s="84"/>
      <c r="JR200" s="84"/>
      <c r="JS200" s="84"/>
      <c r="JT200" s="84"/>
      <c r="JU200" s="84"/>
      <c r="JV200" s="84"/>
      <c r="JW200" s="84"/>
      <c r="JX200" s="84"/>
      <c r="JY200" s="84"/>
      <c r="JZ200" s="84"/>
      <c r="KA200" s="84"/>
      <c r="KB200" s="84"/>
      <c r="KC200" s="84"/>
      <c r="KD200" s="84"/>
      <c r="KE200" s="84"/>
      <c r="KF200" s="84"/>
      <c r="KG200" s="84"/>
      <c r="KH200" s="84"/>
      <c r="KI200" s="84"/>
      <c r="KJ200" s="84"/>
      <c r="KK200" s="84"/>
      <c r="KL200" s="84"/>
      <c r="KM200" s="84"/>
      <c r="KN200" s="84"/>
      <c r="KO200" s="84"/>
      <c r="KP200" s="84"/>
      <c r="KQ200" s="84"/>
      <c r="KR200" s="84"/>
      <c r="KS200" s="84"/>
      <c r="KT200" s="84"/>
      <c r="KU200" s="84"/>
      <c r="KV200" s="84"/>
      <c r="KW200" s="84"/>
      <c r="KX200" s="84"/>
      <c r="KY200" s="84"/>
      <c r="KZ200" s="84"/>
      <c r="LA200" s="84"/>
      <c r="LB200" s="84"/>
      <c r="LC200" s="84"/>
      <c r="LD200" s="84"/>
      <c r="LE200" s="84"/>
      <c r="LF200" s="84"/>
      <c r="LG200" s="84"/>
      <c r="LH200" s="84"/>
      <c r="LI200" s="84"/>
      <c r="LJ200" s="84"/>
      <c r="LK200" s="84"/>
      <c r="LL200" s="84"/>
      <c r="LM200" s="84"/>
      <c r="LN200" s="84"/>
      <c r="LO200" s="84"/>
      <c r="LP200" s="84"/>
      <c r="LQ200" s="84"/>
      <c r="LR200" s="84"/>
      <c r="LS200" s="84"/>
      <c r="LT200" s="84"/>
      <c r="LU200" s="84"/>
      <c r="LV200" s="84"/>
      <c r="LW200" s="84"/>
      <c r="LX200" s="84"/>
      <c r="LY200" s="84"/>
      <c r="LZ200" s="84"/>
      <c r="MA200" s="84"/>
      <c r="MB200" s="84"/>
      <c r="MC200" s="84"/>
      <c r="MD200" s="84"/>
      <c r="ME200" s="84"/>
      <c r="MF200" s="84"/>
      <c r="MG200" s="84"/>
      <c r="MH200" s="84"/>
      <c r="MI200" s="84"/>
      <c r="MJ200" s="84"/>
      <c r="MK200" s="84"/>
      <c r="ML200" s="84"/>
      <c r="MM200" s="84"/>
      <c r="MN200" s="84"/>
      <c r="MO200" s="84"/>
      <c r="MP200" s="84"/>
      <c r="MQ200" s="84"/>
      <c r="MR200" s="84"/>
      <c r="MS200" s="84"/>
      <c r="MT200" s="84"/>
      <c r="MU200" s="84"/>
      <c r="MV200" s="84"/>
      <c r="MW200" s="84"/>
      <c r="MX200" s="84"/>
      <c r="MY200" s="84"/>
      <c r="MZ200" s="84"/>
      <c r="NA200" s="84"/>
      <c r="NB200" s="84"/>
      <c r="NC200" s="84"/>
      <c r="ND200" s="84"/>
      <c r="NE200" s="84"/>
      <c r="NF200" s="84"/>
      <c r="NG200" s="84"/>
      <c r="NH200" s="84"/>
      <c r="NI200" s="84"/>
      <c r="NJ200" s="84"/>
      <c r="NK200" s="84"/>
      <c r="NL200" s="84"/>
      <c r="NM200" s="84"/>
      <c r="NN200" s="84"/>
      <c r="NO200" s="84"/>
      <c r="NP200" s="84"/>
      <c r="NQ200" s="84"/>
      <c r="NR200" s="84"/>
      <c r="NS200" s="84"/>
      <c r="NT200" s="84"/>
      <c r="NU200" s="84"/>
      <c r="NV200" s="84"/>
      <c r="NW200" s="84"/>
      <c r="NX200" s="84"/>
      <c r="NY200" s="84"/>
      <c r="NZ200" s="84"/>
      <c r="OA200" s="84"/>
      <c r="OB200" s="84"/>
      <c r="OC200" s="84"/>
      <c r="OD200" s="84"/>
      <c r="OE200" s="84"/>
      <c r="OF200" s="84"/>
      <c r="OG200" s="84"/>
      <c r="OH200" s="84"/>
      <c r="OI200" s="84"/>
      <c r="OJ200" s="84"/>
      <c r="OK200" s="84"/>
      <c r="OL200" s="84"/>
      <c r="OM200" s="84"/>
      <c r="ON200" s="84"/>
      <c r="OO200" s="84"/>
      <c r="OP200" s="84"/>
      <c r="OQ200" s="84"/>
      <c r="OR200" s="84"/>
      <c r="OS200" s="84"/>
      <c r="OT200" s="84"/>
      <c r="OU200" s="84"/>
      <c r="OV200" s="84"/>
      <c r="OW200" s="84"/>
      <c r="OX200" s="84"/>
      <c r="OY200" s="84"/>
      <c r="OZ200" s="84"/>
      <c r="PA200" s="84"/>
      <c r="PB200" s="84"/>
      <c r="PC200" s="84"/>
      <c r="PD200" s="84"/>
      <c r="PE200" s="84"/>
      <c r="PF200" s="84"/>
      <c r="PG200" s="84"/>
      <c r="PH200" s="84"/>
      <c r="PI200" s="84"/>
      <c r="PJ200" s="84"/>
      <c r="PK200" s="84"/>
      <c r="PL200" s="84"/>
      <c r="PM200" s="84"/>
      <c r="PN200" s="84"/>
      <c r="PO200" s="84"/>
      <c r="PP200" s="84"/>
      <c r="PQ200" s="84"/>
      <c r="PR200" s="84"/>
      <c r="PS200" s="84"/>
      <c r="PT200" s="84"/>
      <c r="PU200" s="84"/>
      <c r="PV200" s="84"/>
      <c r="PW200" s="84"/>
      <c r="PX200" s="84"/>
      <c r="PY200" s="84"/>
      <c r="PZ200" s="84"/>
      <c r="QA200" s="84"/>
      <c r="QB200" s="84"/>
      <c r="QC200" s="84"/>
      <c r="QD200" s="84"/>
      <c r="QE200" s="84"/>
      <c r="QF200" s="84"/>
      <c r="QG200" s="84"/>
      <c r="QH200" s="84"/>
      <c r="QI200" s="84"/>
      <c r="QJ200" s="84"/>
      <c r="QK200" s="84"/>
      <c r="QL200" s="84"/>
      <c r="QM200" s="84"/>
      <c r="QN200" s="84"/>
      <c r="QO200" s="84"/>
      <c r="QP200" s="84"/>
      <c r="QQ200" s="84"/>
      <c r="QR200" s="84"/>
      <c r="QS200" s="84"/>
      <c r="QT200" s="84"/>
      <c r="QU200" s="84"/>
      <c r="QV200" s="84"/>
      <c r="QW200" s="84"/>
      <c r="QX200" s="84"/>
      <c r="QY200" s="84"/>
      <c r="QZ200" s="84"/>
      <c r="RA200" s="84"/>
      <c r="RB200" s="84"/>
      <c r="RC200" s="84"/>
      <c r="RD200" s="84"/>
      <c r="RE200" s="84"/>
      <c r="RF200" s="84"/>
      <c r="RG200" s="84"/>
      <c r="RH200" s="84"/>
      <c r="RI200" s="84"/>
      <c r="RJ200" s="84"/>
      <c r="RK200" s="84"/>
      <c r="RL200" s="84"/>
      <c r="RM200" s="84"/>
      <c r="RN200" s="84"/>
      <c r="RO200" s="84"/>
      <c r="RP200" s="84"/>
      <c r="RQ200" s="84"/>
      <c r="RR200" s="84"/>
      <c r="RS200" s="84"/>
      <c r="RT200" s="84"/>
      <c r="RU200" s="84"/>
      <c r="RV200" s="84"/>
      <c r="RW200" s="84"/>
      <c r="RX200" s="84"/>
      <c r="RY200" s="84"/>
      <c r="RZ200" s="84"/>
      <c r="SA200" s="84"/>
      <c r="SB200" s="84"/>
      <c r="SC200" s="84"/>
      <c r="SD200" s="84"/>
      <c r="SE200" s="84"/>
      <c r="SF200" s="84"/>
      <c r="SG200" s="84"/>
      <c r="SH200" s="84"/>
      <c r="SI200" s="84"/>
      <c r="SJ200" s="84"/>
      <c r="SK200" s="84"/>
      <c r="SL200" s="84"/>
      <c r="SM200" s="84"/>
      <c r="SN200" s="84"/>
      <c r="SO200" s="84"/>
      <c r="SP200" s="84"/>
      <c r="SQ200" s="84"/>
      <c r="SR200" s="84"/>
      <c r="SS200" s="84"/>
      <c r="ST200" s="84"/>
      <c r="SU200" s="84"/>
      <c r="SV200" s="84"/>
      <c r="SW200" s="84"/>
      <c r="SX200" s="84"/>
      <c r="SY200" s="84"/>
      <c r="SZ200" s="84"/>
      <c r="TA200" s="84"/>
      <c r="TB200" s="84"/>
      <c r="TC200" s="84"/>
      <c r="TD200" s="84"/>
      <c r="TE200" s="84"/>
      <c r="TF200" s="84"/>
      <c r="TG200" s="84"/>
      <c r="TH200" s="84"/>
      <c r="TI200" s="84"/>
      <c r="TJ200" s="84"/>
      <c r="TK200" s="84"/>
      <c r="TL200" s="84"/>
      <c r="TM200" s="84"/>
      <c r="TN200" s="84"/>
      <c r="TO200" s="84"/>
      <c r="TP200" s="84"/>
      <c r="TQ200" s="84"/>
      <c r="TR200" s="84"/>
      <c r="TS200" s="84"/>
      <c r="TT200" s="84"/>
      <c r="TU200" s="84"/>
      <c r="TV200" s="84"/>
      <c r="TW200" s="84"/>
      <c r="TX200" s="84"/>
      <c r="TY200" s="84"/>
      <c r="TZ200" s="84"/>
      <c r="UA200" s="84"/>
      <c r="UB200" s="84"/>
      <c r="UC200" s="84"/>
      <c r="UD200" s="84"/>
      <c r="UE200" s="84"/>
      <c r="UF200" s="84"/>
      <c r="UG200" s="84"/>
      <c r="UH200" s="84"/>
      <c r="UI200" s="84"/>
      <c r="UJ200" s="84"/>
      <c r="UK200" s="84"/>
      <c r="UL200" s="84"/>
      <c r="UM200" s="84"/>
      <c r="UN200" s="84"/>
      <c r="UO200" s="84"/>
      <c r="UP200" s="84"/>
      <c r="UQ200" s="84"/>
      <c r="UR200" s="84"/>
      <c r="US200" s="84"/>
      <c r="UT200" s="84"/>
      <c r="UU200" s="84"/>
      <c r="UV200" s="84"/>
      <c r="UW200" s="84"/>
      <c r="UX200" s="84"/>
      <c r="UY200" s="84"/>
      <c r="UZ200" s="84"/>
      <c r="VA200" s="84"/>
      <c r="VB200" s="84"/>
      <c r="VC200" s="84"/>
      <c r="VD200" s="84"/>
      <c r="VE200" s="84"/>
      <c r="VF200" s="84"/>
      <c r="VG200" s="84"/>
      <c r="VH200" s="84"/>
      <c r="VI200" s="84"/>
      <c r="VJ200" s="84"/>
      <c r="VK200" s="84"/>
      <c r="VL200" s="84"/>
      <c r="VM200" s="84"/>
      <c r="VN200" s="84"/>
      <c r="VO200" s="84"/>
      <c r="VP200" s="84"/>
      <c r="VQ200" s="84"/>
      <c r="VR200" s="84"/>
      <c r="VS200" s="84"/>
      <c r="VT200" s="84"/>
      <c r="VU200" s="84"/>
      <c r="VV200" s="84"/>
      <c r="VW200" s="84"/>
      <c r="VX200" s="84"/>
      <c r="VY200" s="84"/>
      <c r="VZ200" s="84"/>
      <c r="WA200" s="84"/>
      <c r="WB200" s="84"/>
      <c r="WC200" s="84"/>
      <c r="WD200" s="84"/>
      <c r="WE200" s="84"/>
      <c r="WF200" s="84"/>
      <c r="WG200" s="84"/>
      <c r="WH200" s="84"/>
      <c r="WI200" s="84"/>
      <c r="WJ200" s="84"/>
      <c r="WK200" s="84"/>
      <c r="WL200" s="84"/>
      <c r="WM200" s="84"/>
      <c r="WN200" s="84"/>
      <c r="WO200" s="84"/>
      <c r="WP200" s="84"/>
      <c r="WQ200" s="84"/>
      <c r="WR200" s="84"/>
      <c r="WS200" s="84"/>
      <c r="WT200" s="84"/>
      <c r="WU200" s="84"/>
      <c r="WV200" s="84"/>
      <c r="WW200" s="84"/>
      <c r="WX200" s="84"/>
      <c r="WY200" s="84"/>
      <c r="WZ200" s="84"/>
      <c r="XA200" s="84"/>
      <c r="XB200" s="84"/>
      <c r="XC200" s="84"/>
      <c r="XD200" s="84"/>
      <c r="XE200" s="84"/>
      <c r="XF200" s="84"/>
      <c r="XG200" s="84"/>
      <c r="XH200" s="84"/>
      <c r="XI200" s="84"/>
      <c r="XJ200" s="84"/>
      <c r="XK200" s="84"/>
      <c r="XL200" s="84"/>
      <c r="XM200" s="84"/>
      <c r="XN200" s="84"/>
      <c r="XO200" s="84"/>
      <c r="XP200" s="84"/>
      <c r="XQ200" s="84"/>
      <c r="XR200" s="84"/>
      <c r="XS200" s="84"/>
      <c r="XT200" s="84"/>
      <c r="XU200" s="84"/>
      <c r="XV200" s="84"/>
      <c r="XW200" s="84"/>
      <c r="XX200" s="84"/>
      <c r="XY200" s="84"/>
      <c r="XZ200" s="84"/>
      <c r="YA200" s="84"/>
      <c r="YB200" s="84"/>
      <c r="YC200" s="84"/>
      <c r="YD200" s="84"/>
      <c r="YE200" s="84"/>
      <c r="YF200" s="84"/>
      <c r="YG200" s="84"/>
      <c r="YH200" s="84"/>
      <c r="YI200" s="84"/>
      <c r="YJ200" s="84"/>
      <c r="YK200" s="84"/>
      <c r="YL200" s="84"/>
      <c r="YM200" s="84"/>
      <c r="YN200" s="84"/>
      <c r="YO200" s="84"/>
      <c r="YP200" s="84"/>
      <c r="YQ200" s="84"/>
      <c r="YR200" s="84"/>
      <c r="YS200" s="84"/>
      <c r="YT200" s="84"/>
      <c r="YU200" s="84"/>
      <c r="YV200" s="84"/>
      <c r="YW200" s="84"/>
      <c r="YX200" s="84"/>
      <c r="YY200" s="84"/>
      <c r="YZ200" s="84"/>
      <c r="ZA200" s="84"/>
      <c r="ZB200" s="84"/>
      <c r="ZC200" s="84"/>
      <c r="ZD200" s="84"/>
      <c r="ZE200" s="84"/>
      <c r="ZF200" s="84"/>
      <c r="ZG200" s="84"/>
      <c r="ZH200" s="84"/>
      <c r="ZI200" s="84"/>
      <c r="ZJ200" s="84"/>
      <c r="ZK200" s="84"/>
      <c r="ZL200" s="84"/>
      <c r="ZM200" s="84"/>
      <c r="ZN200" s="84"/>
      <c r="ZO200" s="84"/>
      <c r="ZP200" s="84"/>
      <c r="ZQ200" s="84"/>
      <c r="ZR200" s="84"/>
      <c r="ZS200" s="84"/>
      <c r="ZT200" s="84"/>
      <c r="ZU200" s="84"/>
      <c r="ZV200" s="84"/>
      <c r="ZW200" s="84"/>
      <c r="ZX200" s="84"/>
      <c r="ZY200" s="84"/>
      <c r="ZZ200" s="84"/>
      <c r="AAA200" s="84"/>
      <c r="AAB200" s="84"/>
      <c r="AAC200" s="84"/>
      <c r="AAD200" s="84"/>
      <c r="AAE200" s="84"/>
      <c r="AAF200" s="84"/>
      <c r="AAG200" s="84"/>
      <c r="AAH200" s="84"/>
      <c r="AAI200" s="84"/>
      <c r="AAJ200" s="84"/>
      <c r="AAK200" s="84"/>
      <c r="AAL200" s="84"/>
      <c r="AAM200" s="84"/>
      <c r="AAN200" s="84"/>
      <c r="AAO200" s="84"/>
      <c r="AAP200" s="84"/>
      <c r="AAQ200" s="84"/>
      <c r="AAR200" s="84"/>
      <c r="AAS200" s="84"/>
      <c r="AAT200" s="84"/>
      <c r="AAU200" s="84"/>
      <c r="AAV200" s="84"/>
      <c r="AAW200" s="84"/>
      <c r="AAX200" s="84"/>
      <c r="AAY200" s="84"/>
      <c r="AAZ200" s="84"/>
      <c r="ABA200" s="84"/>
      <c r="ABB200" s="84"/>
      <c r="ABC200" s="84"/>
      <c r="ABD200" s="84"/>
      <c r="ABE200" s="84"/>
      <c r="ABF200" s="84"/>
      <c r="ABG200" s="84"/>
      <c r="ABH200" s="84"/>
      <c r="ABI200" s="84"/>
      <c r="ABJ200" s="84"/>
      <c r="ABK200" s="84"/>
      <c r="ABL200" s="84"/>
      <c r="ABM200" s="84"/>
      <c r="ABN200" s="84"/>
      <c r="ABO200" s="84"/>
      <c r="ABP200" s="84"/>
      <c r="ABQ200" s="84"/>
      <c r="ABR200" s="84"/>
      <c r="ABS200" s="84"/>
      <c r="ABT200" s="84"/>
      <c r="ABU200" s="84"/>
      <c r="ABV200" s="84"/>
      <c r="ABW200" s="84"/>
      <c r="ABX200" s="84"/>
      <c r="ABY200" s="84"/>
      <c r="ABZ200" s="84"/>
      <c r="ACA200" s="84"/>
      <c r="ACB200" s="84"/>
      <c r="ACC200" s="84"/>
      <c r="ACD200" s="84"/>
      <c r="ACE200" s="84"/>
      <c r="ACF200" s="84"/>
      <c r="ACG200" s="84"/>
      <c r="ACH200" s="84"/>
      <c r="ACI200" s="84"/>
      <c r="ACJ200" s="84"/>
      <c r="ACK200" s="84"/>
      <c r="ACL200" s="84"/>
      <c r="ACM200" s="84"/>
      <c r="ACN200" s="84"/>
      <c r="ACO200" s="84"/>
      <c r="ACP200" s="84"/>
      <c r="ACQ200" s="84"/>
      <c r="ACR200" s="84"/>
      <c r="ACS200" s="84"/>
      <c r="ACT200" s="84"/>
      <c r="ACU200" s="84"/>
      <c r="ACV200" s="84"/>
      <c r="ACW200" s="84"/>
      <c r="ACX200" s="84"/>
      <c r="ACY200" s="84"/>
      <c r="ACZ200" s="84"/>
      <c r="ADA200" s="84"/>
      <c r="ADB200" s="84"/>
      <c r="ADC200" s="84"/>
      <c r="ADD200" s="84"/>
      <c r="ADE200" s="84"/>
      <c r="ADF200" s="84"/>
      <c r="ADG200" s="84"/>
      <c r="ADH200" s="84"/>
      <c r="ADI200" s="84"/>
      <c r="ADJ200" s="84"/>
      <c r="ADK200" s="84"/>
      <c r="ADL200" s="84"/>
      <c r="ADM200" s="84"/>
      <c r="ADN200" s="84"/>
      <c r="ADO200" s="84"/>
      <c r="ADP200" s="84"/>
      <c r="ADQ200" s="84"/>
      <c r="ADR200" s="84"/>
      <c r="ADS200" s="84"/>
      <c r="ADT200" s="84"/>
      <c r="ADU200" s="84"/>
      <c r="ADV200" s="84"/>
      <c r="ADW200" s="84"/>
      <c r="ADX200" s="84"/>
      <c r="ADY200" s="84"/>
      <c r="ADZ200" s="84"/>
      <c r="AEA200" s="84"/>
      <c r="AEB200" s="84"/>
      <c r="AEC200" s="84"/>
      <c r="AED200" s="84"/>
      <c r="AEE200" s="84"/>
      <c r="AEF200" s="84"/>
      <c r="AEG200" s="84"/>
      <c r="AEH200" s="84"/>
      <c r="AEI200" s="84"/>
      <c r="AEJ200" s="84"/>
      <c r="AEK200" s="84"/>
      <c r="AEL200" s="84"/>
      <c r="AEM200" s="84"/>
      <c r="AEN200" s="84"/>
      <c r="AEO200" s="84"/>
      <c r="AEP200" s="84"/>
      <c r="AEQ200" s="84"/>
      <c r="AER200" s="84"/>
      <c r="AES200" s="84"/>
      <c r="AET200" s="84"/>
      <c r="AEU200" s="84"/>
      <c r="AEV200" s="84"/>
      <c r="AEW200" s="84"/>
      <c r="AEX200" s="84"/>
      <c r="AEY200" s="84"/>
      <c r="AEZ200" s="84"/>
      <c r="AFA200" s="84"/>
      <c r="AFB200" s="84"/>
      <c r="AFC200" s="84"/>
      <c r="AFD200" s="84"/>
      <c r="AFE200" s="84"/>
      <c r="AFF200" s="84"/>
      <c r="AFG200" s="84"/>
      <c r="AFH200" s="84"/>
      <c r="AFI200" s="84"/>
      <c r="AFJ200" s="84"/>
      <c r="AFK200" s="84"/>
      <c r="AFL200" s="84"/>
      <c r="AFM200" s="84"/>
      <c r="AFN200" s="84"/>
      <c r="AFO200" s="84"/>
      <c r="AFP200" s="84"/>
      <c r="AFQ200" s="84"/>
      <c r="AFR200" s="84"/>
      <c r="AFS200" s="84"/>
      <c r="AFT200" s="84"/>
      <c r="AFU200" s="84"/>
      <c r="AFV200" s="84"/>
      <c r="AFW200" s="84"/>
      <c r="AFX200" s="84"/>
      <c r="AFY200" s="84"/>
      <c r="AFZ200" s="84"/>
      <c r="AGA200" s="84"/>
      <c r="AGB200" s="84"/>
      <c r="AGC200" s="84"/>
      <c r="AGD200" s="84"/>
      <c r="AGE200" s="84"/>
      <c r="AGF200" s="84"/>
      <c r="AGG200" s="84"/>
      <c r="AGH200" s="84"/>
      <c r="AGI200" s="84"/>
      <c r="AGJ200" s="84"/>
      <c r="AGK200" s="84"/>
      <c r="AGL200" s="84"/>
      <c r="AGM200" s="84"/>
      <c r="AGN200" s="84"/>
      <c r="AGO200" s="84"/>
      <c r="AGP200" s="84"/>
      <c r="AGQ200" s="84"/>
      <c r="AGR200" s="84"/>
      <c r="AGS200" s="84"/>
      <c r="AGT200" s="84"/>
      <c r="AGU200" s="84"/>
      <c r="AGV200" s="84"/>
      <c r="AGW200" s="84"/>
      <c r="AGX200" s="84"/>
      <c r="AGY200" s="84"/>
      <c r="AGZ200" s="84"/>
      <c r="AHA200" s="84"/>
      <c r="AHB200" s="84"/>
      <c r="AHC200" s="84"/>
      <c r="AHD200" s="84"/>
      <c r="AHE200" s="84"/>
      <c r="AHF200" s="84"/>
      <c r="AHG200" s="84"/>
      <c r="AHH200" s="84"/>
      <c r="AHI200" s="84"/>
      <c r="AHJ200" s="84"/>
      <c r="AHK200" s="84"/>
      <c r="AHL200" s="84"/>
      <c r="AHM200" s="84"/>
      <c r="AHN200" s="84"/>
      <c r="AHO200" s="84"/>
      <c r="AHP200" s="84"/>
      <c r="AHQ200" s="84"/>
      <c r="AHR200" s="84"/>
      <c r="AHS200" s="84"/>
      <c r="AHT200" s="84"/>
      <c r="AHU200" s="84"/>
      <c r="AHV200" s="84"/>
      <c r="AHW200" s="84"/>
      <c r="AHX200" s="84"/>
      <c r="AHY200" s="84"/>
      <c r="AHZ200" s="84"/>
      <c r="AIA200" s="84"/>
      <c r="AIB200" s="84"/>
      <c r="AIC200" s="84"/>
      <c r="AID200" s="84"/>
      <c r="AIE200" s="84"/>
      <c r="AIF200" s="84"/>
      <c r="AIG200" s="84"/>
      <c r="AIH200" s="84"/>
      <c r="AII200" s="84"/>
      <c r="AIJ200" s="84"/>
      <c r="AIK200" s="84"/>
      <c r="AIL200" s="84"/>
      <c r="AIM200" s="84"/>
      <c r="AIN200" s="84"/>
      <c r="AIO200" s="84"/>
      <c r="AIP200" s="84"/>
      <c r="AIQ200" s="84"/>
      <c r="AIR200" s="84"/>
      <c r="AIS200" s="84"/>
      <c r="AIT200" s="84"/>
      <c r="AIU200" s="84"/>
      <c r="AIV200" s="84"/>
      <c r="AIW200" s="84"/>
      <c r="AIX200" s="84"/>
      <c r="AIY200" s="84"/>
      <c r="AIZ200" s="84"/>
      <c r="AJA200" s="84"/>
      <c r="AJB200" s="84"/>
      <c r="AJC200" s="84"/>
      <c r="AJD200" s="84"/>
      <c r="AJE200" s="84"/>
      <c r="AJF200" s="84"/>
      <c r="AJG200" s="84"/>
      <c r="AJH200" s="84"/>
      <c r="AJI200" s="84"/>
      <c r="AJJ200" s="84"/>
      <c r="AJK200" s="84"/>
      <c r="AJL200" s="84"/>
      <c r="AJM200" s="84"/>
      <c r="AJN200" s="84"/>
      <c r="AJO200" s="84"/>
      <c r="AJP200" s="84"/>
      <c r="AJQ200" s="84"/>
      <c r="AJR200" s="84"/>
      <c r="AJS200" s="84"/>
      <c r="AJT200" s="84"/>
      <c r="AJU200" s="84"/>
      <c r="AJV200" s="84"/>
      <c r="AJW200" s="84"/>
      <c r="AJX200" s="84"/>
      <c r="AJY200" s="84"/>
      <c r="AJZ200" s="84"/>
      <c r="AKA200" s="84"/>
      <c r="AKB200" s="84"/>
      <c r="AKC200" s="84"/>
      <c r="AKD200" s="84"/>
      <c r="AKE200" s="84"/>
      <c r="AKF200" s="84"/>
      <c r="AKG200" s="84"/>
      <c r="AKH200" s="84"/>
      <c r="AKI200" s="84"/>
      <c r="AKJ200" s="84"/>
      <c r="AKK200" s="84"/>
      <c r="AKL200" s="84"/>
      <c r="AKM200" s="84"/>
      <c r="AKN200" s="84"/>
      <c r="AKO200" s="84"/>
      <c r="AKP200" s="84"/>
      <c r="AKQ200" s="84"/>
      <c r="AKR200" s="84"/>
      <c r="AKS200" s="84"/>
      <c r="AKT200" s="84"/>
      <c r="AKU200" s="84"/>
      <c r="AKV200" s="84"/>
      <c r="AKW200" s="84"/>
      <c r="AKX200" s="84"/>
      <c r="AKY200" s="84"/>
      <c r="AKZ200" s="84"/>
      <c r="ALA200" s="84"/>
      <c r="ALB200" s="84"/>
      <c r="ALC200" s="84"/>
      <c r="ALD200" s="84"/>
      <c r="ALE200" s="84"/>
      <c r="ALF200" s="84"/>
      <c r="ALG200" s="84"/>
      <c r="ALH200" s="84"/>
      <c r="ALI200" s="84"/>
      <c r="ALJ200" s="84"/>
      <c r="ALK200" s="84"/>
      <c r="ALL200" s="84"/>
      <c r="ALM200" s="84"/>
      <c r="ALN200" s="84"/>
      <c r="ALO200" s="84"/>
      <c r="ALP200" s="84"/>
      <c r="ALQ200" s="84"/>
      <c r="ALR200" s="84"/>
      <c r="ALS200" s="84"/>
      <c r="ALT200" s="84"/>
      <c r="ALU200" s="84"/>
      <c r="ALV200" s="84"/>
      <c r="ALW200" s="84"/>
      <c r="ALX200" s="84"/>
      <c r="ALY200" s="84"/>
      <c r="ALZ200" s="84"/>
      <c r="AMA200" s="84"/>
      <c r="AMB200" s="84"/>
      <c r="AMC200" s="84"/>
      <c r="AMD200" s="84"/>
      <c r="AME200" s="84"/>
      <c r="AMF200" s="84"/>
      <c r="AMG200" s="84"/>
      <c r="AMH200" s="84"/>
      <c r="AMI200" s="84"/>
      <c r="AMJ200" s="84"/>
      <c r="AMK200" s="84"/>
      <c r="AML200" s="84"/>
      <c r="AMM200" s="84"/>
      <c r="AMN200" s="84"/>
      <c r="AMO200" s="84"/>
      <c r="AMP200" s="84"/>
      <c r="AMQ200" s="84"/>
      <c r="AMR200" s="84"/>
      <c r="AMS200" s="84"/>
      <c r="AMT200" s="84"/>
      <c r="AMU200" s="84"/>
      <c r="AMV200" s="84"/>
      <c r="AMW200" s="84"/>
      <c r="AMX200" s="84"/>
      <c r="AMY200" s="84"/>
      <c r="AMZ200" s="84"/>
      <c r="ANA200" s="84"/>
      <c r="ANB200" s="84"/>
      <c r="ANC200" s="84"/>
      <c r="AND200" s="84"/>
      <c r="ANE200" s="84"/>
      <c r="ANF200" s="84"/>
      <c r="ANG200" s="84"/>
      <c r="ANH200" s="84"/>
      <c r="ANI200" s="84"/>
      <c r="ANJ200" s="84"/>
      <c r="ANK200" s="84"/>
      <c r="ANL200" s="84"/>
      <c r="ANM200" s="84"/>
      <c r="ANN200" s="84"/>
      <c r="ANO200" s="84"/>
      <c r="ANP200" s="84"/>
      <c r="ANQ200" s="84"/>
      <c r="ANR200" s="84"/>
      <c r="ANS200" s="84"/>
      <c r="ANT200" s="84"/>
      <c r="ANU200" s="84"/>
      <c r="ANV200" s="84"/>
      <c r="ANW200" s="84"/>
      <c r="ANX200" s="84"/>
      <c r="ANY200" s="84"/>
      <c r="ANZ200" s="84"/>
      <c r="AOA200" s="84"/>
      <c r="AOB200" s="84"/>
      <c r="AOC200" s="84"/>
      <c r="AOD200" s="84"/>
      <c r="AOE200" s="84"/>
      <c r="AOF200" s="84"/>
      <c r="AOG200" s="84"/>
      <c r="AOH200" s="84"/>
      <c r="AOI200" s="84"/>
      <c r="AOJ200" s="84"/>
      <c r="AOK200" s="84"/>
      <c r="AOL200" s="84"/>
      <c r="AOM200" s="84"/>
      <c r="AON200" s="84"/>
      <c r="AOO200" s="84"/>
      <c r="AOP200" s="84"/>
      <c r="AOQ200" s="84"/>
      <c r="AOR200" s="84"/>
      <c r="AOS200" s="84"/>
      <c r="AOT200" s="84"/>
      <c r="AOU200" s="84"/>
      <c r="AOV200" s="84"/>
      <c r="AOW200" s="84"/>
      <c r="AOX200" s="84"/>
      <c r="AOY200" s="84"/>
      <c r="AOZ200" s="84"/>
      <c r="APA200" s="84"/>
      <c r="APB200" s="84"/>
      <c r="APC200" s="84"/>
      <c r="APD200" s="84"/>
      <c r="APE200" s="84"/>
      <c r="APF200" s="84"/>
      <c r="APG200" s="84"/>
      <c r="APH200" s="84"/>
      <c r="API200" s="84"/>
      <c r="APJ200" s="84"/>
      <c r="APK200" s="84"/>
      <c r="APL200" s="84"/>
      <c r="APM200" s="84"/>
      <c r="APN200" s="84"/>
      <c r="APO200" s="84"/>
      <c r="APP200" s="84"/>
      <c r="APQ200" s="84"/>
      <c r="APR200" s="84"/>
      <c r="APS200" s="84"/>
      <c r="APT200" s="84"/>
      <c r="APU200" s="84"/>
      <c r="APV200" s="84"/>
      <c r="APW200" s="84"/>
      <c r="APX200" s="84"/>
      <c r="APY200" s="84"/>
      <c r="APZ200" s="84"/>
      <c r="AQA200" s="84"/>
      <c r="AQB200" s="84"/>
      <c r="AQC200" s="84"/>
      <c r="AQD200" s="84"/>
      <c r="AQE200" s="84"/>
      <c r="AQF200" s="84"/>
      <c r="AQG200" s="84"/>
      <c r="AQH200" s="84"/>
      <c r="AQI200" s="84"/>
      <c r="AQJ200" s="84"/>
      <c r="AQK200" s="84"/>
      <c r="AQL200" s="84"/>
      <c r="AQM200" s="84"/>
      <c r="AQN200" s="84"/>
      <c r="AQO200" s="84"/>
      <c r="AQP200" s="84"/>
      <c r="AQQ200" s="84"/>
      <c r="AQR200" s="84"/>
      <c r="AQS200" s="84"/>
      <c r="AQT200" s="84"/>
      <c r="AQU200" s="84"/>
      <c r="AQV200" s="84"/>
      <c r="AQW200" s="84"/>
      <c r="AQX200" s="84"/>
      <c r="AQY200" s="84"/>
      <c r="AQZ200" s="84"/>
      <c r="ARA200" s="84"/>
      <c r="ARB200" s="84"/>
      <c r="ARC200" s="84"/>
      <c r="ARD200" s="84"/>
      <c r="ARE200" s="84"/>
      <c r="ARF200" s="84"/>
      <c r="ARG200" s="84"/>
      <c r="ARH200" s="84"/>
      <c r="ARI200" s="84"/>
      <c r="ARJ200" s="84"/>
      <c r="ARK200" s="84"/>
      <c r="ARL200" s="84"/>
      <c r="ARM200" s="84"/>
      <c r="ARN200" s="84"/>
      <c r="ARO200" s="84"/>
      <c r="ARP200" s="84"/>
      <c r="ARQ200" s="84"/>
      <c r="ARR200" s="84"/>
      <c r="ARS200" s="84"/>
      <c r="ART200" s="84"/>
      <c r="ARU200" s="84"/>
      <c r="ARV200" s="84"/>
      <c r="ARW200" s="84"/>
      <c r="ARX200" s="84"/>
      <c r="ARY200" s="84"/>
      <c r="ARZ200" s="84"/>
      <c r="ASA200" s="84"/>
      <c r="ASB200" s="84"/>
      <c r="ASC200" s="84"/>
      <c r="ASD200" s="84"/>
      <c r="ASE200" s="84"/>
      <c r="ASF200" s="84"/>
      <c r="ASG200" s="84"/>
      <c r="ASH200" s="84"/>
      <c r="ASI200" s="84"/>
      <c r="ASJ200" s="84"/>
      <c r="ASK200" s="84"/>
      <c r="ASL200" s="84"/>
      <c r="ASM200" s="84"/>
      <c r="ASN200" s="84"/>
      <c r="ASO200" s="84"/>
      <c r="ASP200" s="84"/>
      <c r="ASQ200" s="84"/>
      <c r="ASR200" s="84"/>
      <c r="ASS200" s="84"/>
      <c r="AST200" s="84"/>
      <c r="ASU200" s="84"/>
      <c r="ASV200" s="84"/>
      <c r="ASW200" s="84"/>
      <c r="ASX200" s="84"/>
      <c r="ASY200" s="84"/>
      <c r="ASZ200" s="84"/>
      <c r="ATA200" s="84"/>
      <c r="ATB200" s="84"/>
      <c r="ATC200" s="84"/>
      <c r="ATD200" s="84"/>
      <c r="ATE200" s="84"/>
      <c r="ATF200" s="84"/>
      <c r="ATG200" s="84"/>
      <c r="ATH200" s="84"/>
      <c r="ATI200" s="84"/>
      <c r="ATJ200" s="84"/>
      <c r="ATK200" s="84"/>
      <c r="ATL200" s="84"/>
      <c r="ATM200" s="84"/>
      <c r="ATN200" s="84"/>
      <c r="ATO200" s="84"/>
      <c r="ATP200" s="84"/>
      <c r="ATQ200" s="84"/>
      <c r="ATR200" s="84"/>
      <c r="ATS200" s="84"/>
      <c r="ATT200" s="84"/>
      <c r="ATU200" s="84"/>
      <c r="ATV200" s="84"/>
      <c r="ATW200" s="84"/>
      <c r="ATX200" s="84"/>
      <c r="ATY200" s="84"/>
      <c r="ATZ200" s="84"/>
      <c r="AUA200" s="84"/>
      <c r="AUB200" s="84"/>
      <c r="AUC200" s="84"/>
      <c r="AUD200" s="84"/>
      <c r="AUE200" s="84"/>
      <c r="AUF200" s="84"/>
      <c r="AUG200" s="84"/>
      <c r="AUH200" s="84"/>
      <c r="AUI200" s="84"/>
      <c r="AUJ200" s="84"/>
      <c r="AUK200" s="84"/>
      <c r="AUL200" s="84"/>
      <c r="AUM200" s="84"/>
      <c r="AUN200" s="84"/>
      <c r="AUO200" s="84"/>
      <c r="AUP200" s="84"/>
      <c r="AUQ200" s="84"/>
      <c r="AUR200" s="84"/>
      <c r="AUS200" s="84"/>
      <c r="AUT200" s="84"/>
      <c r="AUU200" s="84"/>
      <c r="AUV200" s="84"/>
      <c r="AUW200" s="84"/>
      <c r="AUX200" s="84"/>
      <c r="AUY200" s="84"/>
      <c r="AUZ200" s="84"/>
      <c r="AVA200" s="84"/>
      <c r="AVB200" s="84"/>
      <c r="AVC200" s="84"/>
      <c r="AVD200" s="84"/>
      <c r="AVE200" s="84"/>
      <c r="AVF200" s="84"/>
      <c r="AVG200" s="84"/>
      <c r="AVH200" s="84"/>
      <c r="AVI200" s="84"/>
      <c r="AVJ200" s="84"/>
      <c r="AVK200" s="84"/>
      <c r="AVL200" s="84"/>
      <c r="AVM200" s="84"/>
      <c r="AVN200" s="84"/>
      <c r="AVO200" s="84"/>
      <c r="AVP200" s="84"/>
      <c r="AVQ200" s="84"/>
      <c r="AVR200" s="84"/>
      <c r="AVS200" s="84"/>
      <c r="AVT200" s="84"/>
      <c r="AVU200" s="84"/>
      <c r="AVV200" s="84"/>
      <c r="AVW200" s="84"/>
      <c r="AVX200" s="84"/>
      <c r="AVY200" s="84"/>
      <c r="AVZ200" s="84"/>
      <c r="AWA200" s="84"/>
      <c r="AWB200" s="84"/>
      <c r="AWC200" s="84"/>
      <c r="AWD200" s="84"/>
      <c r="AWE200" s="84"/>
      <c r="AWF200" s="84"/>
      <c r="AWG200" s="84"/>
      <c r="AWH200" s="84"/>
      <c r="AWI200" s="84"/>
      <c r="AWJ200" s="84"/>
      <c r="AWK200" s="84"/>
      <c r="AWL200" s="84"/>
      <c r="AWM200" s="84"/>
      <c r="AWN200" s="84"/>
      <c r="AWO200" s="84"/>
      <c r="AWP200" s="84"/>
      <c r="AWQ200" s="84"/>
      <c r="AWR200" s="84"/>
      <c r="AWS200" s="84"/>
      <c r="AWT200" s="84"/>
      <c r="AWU200" s="84"/>
      <c r="AWV200" s="84"/>
      <c r="AWW200" s="84"/>
      <c r="AWX200" s="84"/>
      <c r="AWY200" s="84"/>
      <c r="AWZ200" s="84"/>
      <c r="AXA200" s="84"/>
      <c r="AXB200" s="84"/>
      <c r="AXC200" s="84"/>
      <c r="AXD200" s="84"/>
      <c r="AXE200" s="84"/>
      <c r="AXF200" s="84"/>
      <c r="AXG200" s="84"/>
      <c r="AXH200" s="84"/>
      <c r="AXI200" s="84"/>
      <c r="AXJ200" s="84"/>
      <c r="AXK200" s="84"/>
      <c r="AXL200" s="84"/>
      <c r="AXM200" s="84"/>
      <c r="AXN200" s="84"/>
      <c r="AXO200" s="84"/>
      <c r="AXP200" s="84"/>
      <c r="AXQ200" s="84"/>
      <c r="AXR200" s="84"/>
      <c r="AXS200" s="84"/>
      <c r="AXT200" s="84"/>
      <c r="AXU200" s="84"/>
      <c r="AXV200" s="84"/>
      <c r="AXW200" s="84"/>
      <c r="AXX200" s="84"/>
      <c r="AXY200" s="84"/>
      <c r="AXZ200" s="84"/>
      <c r="AYA200" s="84"/>
      <c r="AYB200" s="84"/>
      <c r="AYC200" s="84"/>
      <c r="AYD200" s="84"/>
      <c r="AYE200" s="84"/>
      <c r="AYF200" s="84"/>
      <c r="AYG200" s="84"/>
      <c r="AYH200" s="84"/>
      <c r="AYI200" s="84"/>
      <c r="AYJ200" s="84"/>
      <c r="AYK200" s="84"/>
      <c r="AYL200" s="84"/>
      <c r="AYM200" s="84"/>
      <c r="AYN200" s="84"/>
      <c r="AYO200" s="84"/>
      <c r="AYP200" s="84"/>
      <c r="AYQ200" s="84"/>
      <c r="AYR200" s="84"/>
      <c r="AYS200" s="84"/>
      <c r="AYT200" s="84"/>
      <c r="AYU200" s="84"/>
      <c r="AYV200" s="84"/>
      <c r="AYW200" s="84"/>
      <c r="AYX200" s="84"/>
      <c r="AYY200" s="84"/>
      <c r="AYZ200" s="84"/>
      <c r="AZA200" s="84"/>
      <c r="AZB200" s="84"/>
      <c r="AZC200" s="84"/>
      <c r="AZD200" s="84"/>
      <c r="AZE200" s="84"/>
      <c r="AZF200" s="84"/>
      <c r="AZG200" s="84"/>
      <c r="AZH200" s="84"/>
      <c r="AZI200" s="84"/>
      <c r="AZJ200" s="84"/>
      <c r="AZK200" s="84"/>
      <c r="AZL200" s="84"/>
      <c r="AZM200" s="84"/>
      <c r="AZN200" s="84"/>
      <c r="AZO200" s="84"/>
      <c r="AZP200" s="84"/>
      <c r="AZQ200" s="84"/>
      <c r="AZR200" s="84"/>
      <c r="AZS200" s="84"/>
      <c r="AZT200" s="84"/>
      <c r="AZU200" s="84"/>
      <c r="AZV200" s="84"/>
      <c r="AZW200" s="84"/>
      <c r="AZX200" s="84"/>
      <c r="AZY200" s="84"/>
      <c r="AZZ200" s="84"/>
      <c r="BAA200" s="84"/>
      <c r="BAB200" s="84"/>
      <c r="BAC200" s="84"/>
      <c r="BAD200" s="84"/>
      <c r="BAE200" s="84"/>
      <c r="BAF200" s="84"/>
      <c r="BAG200" s="84"/>
      <c r="BAH200" s="84"/>
      <c r="BAI200" s="84"/>
      <c r="BAJ200" s="84"/>
      <c r="BAK200" s="84"/>
      <c r="BAL200" s="84"/>
      <c r="BAM200" s="84"/>
      <c r="BAN200" s="84"/>
      <c r="BAO200" s="84"/>
      <c r="BAP200" s="84"/>
      <c r="BAQ200" s="84"/>
      <c r="BAR200" s="84"/>
      <c r="BAS200" s="84"/>
      <c r="BAT200" s="84"/>
      <c r="BAU200" s="84"/>
      <c r="BAV200" s="84"/>
      <c r="BAW200" s="84"/>
      <c r="BAX200" s="84"/>
      <c r="BAY200" s="84"/>
      <c r="BAZ200" s="84"/>
      <c r="BBA200" s="84"/>
      <c r="BBB200" s="84"/>
      <c r="BBC200" s="84"/>
      <c r="BBD200" s="84"/>
      <c r="BBE200" s="84"/>
      <c r="BBF200" s="84"/>
      <c r="BBG200" s="84"/>
      <c r="BBH200" s="84"/>
      <c r="BBI200" s="84"/>
      <c r="BBJ200" s="84"/>
      <c r="BBK200" s="84"/>
      <c r="BBL200" s="84"/>
      <c r="BBM200" s="84"/>
      <c r="BBN200" s="84"/>
      <c r="BBO200" s="84"/>
      <c r="BBP200" s="84"/>
      <c r="BBQ200" s="84"/>
      <c r="BBR200" s="84"/>
      <c r="BBS200" s="84"/>
      <c r="BBT200" s="84"/>
      <c r="BBU200" s="84"/>
      <c r="BBV200" s="84"/>
      <c r="BBW200" s="84"/>
      <c r="BBX200" s="84"/>
      <c r="BBY200" s="84"/>
      <c r="BBZ200" s="84"/>
      <c r="BCA200" s="84"/>
      <c r="BCB200" s="84"/>
      <c r="BCC200" s="84"/>
      <c r="BCD200" s="84"/>
      <c r="BCE200" s="84"/>
      <c r="BCF200" s="84"/>
      <c r="BCG200" s="84"/>
      <c r="BCH200" s="84"/>
      <c r="BCI200" s="84"/>
      <c r="BCJ200" s="84"/>
      <c r="BCK200" s="84"/>
      <c r="BCL200" s="84"/>
      <c r="BCM200" s="84"/>
      <c r="BCN200" s="84"/>
      <c r="BCO200" s="84"/>
      <c r="BCP200" s="84"/>
      <c r="BCQ200" s="84"/>
      <c r="BCR200" s="84"/>
      <c r="BCS200" s="84"/>
      <c r="BCT200" s="84"/>
      <c r="BCU200" s="84"/>
      <c r="BCV200" s="84"/>
      <c r="BCW200" s="84"/>
      <c r="BCX200" s="84"/>
      <c r="BCY200" s="84"/>
      <c r="BCZ200" s="84"/>
      <c r="BDA200" s="84"/>
      <c r="BDB200" s="84"/>
      <c r="BDC200" s="84"/>
      <c r="BDD200" s="84"/>
      <c r="BDE200" s="84"/>
      <c r="BDF200" s="84"/>
      <c r="BDG200" s="84"/>
      <c r="BDH200" s="84"/>
      <c r="BDI200" s="84"/>
      <c r="BDJ200" s="84"/>
      <c r="BDK200" s="84"/>
      <c r="BDL200" s="84"/>
      <c r="BDM200" s="84"/>
      <c r="BDN200" s="84"/>
      <c r="BDO200" s="84"/>
      <c r="BDP200" s="84"/>
      <c r="BDQ200" s="84"/>
      <c r="BDR200" s="84"/>
      <c r="BDS200" s="84"/>
      <c r="BDT200" s="84"/>
      <c r="BDU200" s="84"/>
      <c r="BDV200" s="84"/>
      <c r="BDW200" s="84"/>
      <c r="BDX200" s="84"/>
      <c r="BDY200" s="84"/>
      <c r="BDZ200" s="84"/>
      <c r="BEA200" s="84"/>
      <c r="BEB200" s="84"/>
      <c r="BEC200" s="84"/>
      <c r="BED200" s="84"/>
      <c r="BEE200" s="84"/>
      <c r="BEF200" s="84"/>
      <c r="BEG200" s="84"/>
      <c r="BEH200" s="84"/>
      <c r="BEI200" s="84"/>
      <c r="BEJ200" s="84"/>
      <c r="BEK200" s="84"/>
      <c r="BEL200" s="84"/>
      <c r="BEM200" s="84"/>
      <c r="BEN200" s="84"/>
      <c r="BEO200" s="84"/>
      <c r="BEP200" s="84"/>
      <c r="BEQ200" s="84"/>
      <c r="BER200" s="84"/>
      <c r="BES200" s="84"/>
      <c r="BET200" s="84"/>
      <c r="BEU200" s="84"/>
      <c r="BEV200" s="84"/>
      <c r="BEW200" s="84"/>
      <c r="BEX200" s="84"/>
      <c r="BEY200" s="84"/>
      <c r="BEZ200" s="84"/>
      <c r="BFA200" s="84"/>
      <c r="BFB200" s="84"/>
      <c r="BFC200" s="84"/>
      <c r="BFD200" s="84"/>
      <c r="BFE200" s="84"/>
      <c r="BFF200" s="84"/>
      <c r="BFG200" s="84"/>
      <c r="BFH200" s="84"/>
      <c r="BFI200" s="84"/>
      <c r="BFJ200" s="84"/>
      <c r="BFK200" s="84"/>
      <c r="BFL200" s="84"/>
      <c r="BFM200" s="84"/>
      <c r="BFN200" s="84"/>
      <c r="BFO200" s="84"/>
      <c r="BFP200" s="84"/>
      <c r="BFQ200" s="84"/>
      <c r="BFR200" s="84"/>
      <c r="BFS200" s="84"/>
      <c r="BFT200" s="84"/>
      <c r="BFU200" s="84"/>
      <c r="BFV200" s="84"/>
      <c r="BFW200" s="84"/>
      <c r="BFX200" s="84"/>
      <c r="BFY200" s="84"/>
      <c r="BFZ200" s="84"/>
      <c r="BGA200" s="84"/>
      <c r="BGB200" s="84"/>
      <c r="BGC200" s="84"/>
      <c r="BGD200" s="84"/>
      <c r="BGE200" s="84"/>
      <c r="BGF200" s="84"/>
      <c r="BGG200" s="84"/>
      <c r="BGH200" s="84"/>
      <c r="BGI200" s="84"/>
      <c r="BGJ200" s="84"/>
      <c r="BGK200" s="84"/>
      <c r="BGL200" s="84"/>
      <c r="BGM200" s="84"/>
      <c r="BGN200" s="84"/>
      <c r="BGO200" s="84"/>
      <c r="BGP200" s="84"/>
      <c r="BGQ200" s="84"/>
      <c r="BGR200" s="84"/>
      <c r="BGS200" s="84"/>
      <c r="BGT200" s="84"/>
      <c r="BGU200" s="84"/>
      <c r="BGV200" s="84"/>
      <c r="BGW200" s="84"/>
      <c r="BGX200" s="84"/>
      <c r="BGY200" s="84"/>
      <c r="BGZ200" s="84"/>
      <c r="BHA200" s="84"/>
      <c r="BHB200" s="84"/>
      <c r="BHC200" s="84"/>
      <c r="BHD200" s="84"/>
      <c r="BHE200" s="84"/>
      <c r="BHF200" s="84"/>
      <c r="BHG200" s="84"/>
      <c r="BHH200" s="84"/>
      <c r="BHI200" s="84"/>
      <c r="BHJ200" s="84"/>
      <c r="BHK200" s="84"/>
      <c r="BHL200" s="84"/>
      <c r="BHM200" s="84"/>
      <c r="BHN200" s="84"/>
      <c r="BHO200" s="84"/>
      <c r="BHP200" s="84"/>
      <c r="BHQ200" s="84"/>
      <c r="BHR200" s="84"/>
      <c r="BHS200" s="84"/>
      <c r="BHT200" s="84"/>
      <c r="BHU200" s="84"/>
      <c r="BHV200" s="84"/>
      <c r="BHW200" s="84"/>
      <c r="BHX200" s="84"/>
      <c r="BHY200" s="84"/>
      <c r="BHZ200" s="84"/>
      <c r="BIA200" s="84"/>
      <c r="BIB200" s="84"/>
      <c r="BIC200" s="84"/>
      <c r="BID200" s="84"/>
      <c r="BIE200" s="84"/>
      <c r="BIF200" s="84"/>
      <c r="BIG200" s="84"/>
      <c r="BIH200" s="84"/>
      <c r="BII200" s="84"/>
      <c r="BIJ200" s="84"/>
      <c r="BIK200" s="84"/>
      <c r="BIL200" s="84"/>
      <c r="BIM200" s="84"/>
      <c r="BIN200" s="84"/>
      <c r="BIO200" s="84"/>
      <c r="BIP200" s="84"/>
      <c r="BIQ200" s="84"/>
      <c r="BIR200" s="84"/>
      <c r="BIS200" s="84"/>
      <c r="BIT200" s="84"/>
      <c r="BIU200" s="84"/>
      <c r="BIV200" s="84"/>
      <c r="BIW200" s="84"/>
      <c r="BIX200" s="84"/>
      <c r="BIY200" s="84"/>
      <c r="BIZ200" s="84"/>
      <c r="BJA200" s="84"/>
      <c r="BJB200" s="84"/>
      <c r="BJC200" s="84"/>
      <c r="BJD200" s="84"/>
      <c r="BJE200" s="84"/>
      <c r="BJF200" s="84"/>
      <c r="BJG200" s="84"/>
      <c r="BJH200" s="84"/>
      <c r="BJI200" s="84"/>
      <c r="BJJ200" s="84"/>
      <c r="BJK200" s="84"/>
      <c r="BJL200" s="84"/>
      <c r="BJM200" s="84"/>
      <c r="BJN200" s="84"/>
      <c r="BJO200" s="84"/>
      <c r="BJP200" s="84"/>
      <c r="BJQ200" s="84"/>
      <c r="BJR200" s="84"/>
      <c r="BJS200" s="84"/>
      <c r="BJT200" s="84"/>
      <c r="BJU200" s="84"/>
      <c r="BJV200" s="84"/>
      <c r="BJW200" s="84"/>
      <c r="BJX200" s="84"/>
      <c r="BJY200" s="84"/>
      <c r="BJZ200" s="84"/>
      <c r="BKA200" s="84"/>
      <c r="BKB200" s="84"/>
      <c r="BKC200" s="84"/>
      <c r="BKD200" s="84"/>
      <c r="BKE200" s="84"/>
      <c r="BKF200" s="84"/>
      <c r="BKG200" s="84"/>
      <c r="BKH200" s="84"/>
      <c r="BKI200" s="84"/>
      <c r="BKJ200" s="84"/>
      <c r="BKK200" s="84"/>
      <c r="BKL200" s="84"/>
      <c r="BKM200" s="84"/>
      <c r="BKN200" s="84"/>
      <c r="BKO200" s="84"/>
      <c r="BKP200" s="84"/>
      <c r="BKQ200" s="84"/>
      <c r="BKR200" s="84"/>
      <c r="BKS200" s="84"/>
      <c r="BKT200" s="84"/>
      <c r="BKU200" s="84"/>
      <c r="BKV200" s="84"/>
      <c r="BKW200" s="84"/>
      <c r="BKX200" s="84"/>
      <c r="BKY200" s="84"/>
      <c r="BKZ200" s="84"/>
      <c r="BLA200" s="84"/>
      <c r="BLB200" s="84"/>
      <c r="BLC200" s="84"/>
      <c r="BLD200" s="84"/>
      <c r="BLE200" s="84"/>
      <c r="BLF200" s="84"/>
      <c r="BLG200" s="84"/>
      <c r="BLH200" s="84"/>
      <c r="BLI200" s="84"/>
      <c r="BLJ200" s="84"/>
      <c r="BLK200" s="84"/>
      <c r="BLL200" s="84"/>
      <c r="BLM200" s="84"/>
      <c r="BLN200" s="84"/>
      <c r="BLO200" s="84"/>
      <c r="BLP200" s="84"/>
      <c r="BLQ200" s="84"/>
      <c r="BLR200" s="84"/>
      <c r="BLS200" s="84"/>
      <c r="BLT200" s="84"/>
      <c r="BLU200" s="84"/>
      <c r="BLV200" s="84"/>
      <c r="BLW200" s="84"/>
      <c r="BLX200" s="84"/>
      <c r="BLY200" s="84"/>
      <c r="BLZ200" s="84"/>
      <c r="BMA200" s="84"/>
      <c r="BMB200" s="84"/>
      <c r="BMC200" s="84"/>
      <c r="BMD200" s="84"/>
      <c r="BME200" s="84"/>
      <c r="BMF200" s="84"/>
      <c r="BMG200" s="84"/>
      <c r="BMH200" s="84"/>
      <c r="BMI200" s="84"/>
      <c r="BMJ200" s="84"/>
      <c r="BMK200" s="84"/>
      <c r="BML200" s="84"/>
      <c r="BMM200" s="84"/>
      <c r="BMN200" s="84"/>
      <c r="BMO200" s="84"/>
      <c r="BMP200" s="84"/>
      <c r="BMQ200" s="84"/>
      <c r="BMR200" s="84"/>
      <c r="BMS200" s="84"/>
      <c r="BMT200" s="84"/>
      <c r="BMU200" s="84"/>
      <c r="BMV200" s="84"/>
      <c r="BMW200" s="84"/>
      <c r="BMX200" s="84"/>
      <c r="BMY200" s="84"/>
      <c r="BMZ200" s="84"/>
      <c r="BNA200" s="84"/>
      <c r="BNB200" s="84"/>
      <c r="BNC200" s="84"/>
      <c r="BND200" s="84"/>
      <c r="BNE200" s="84"/>
      <c r="BNF200" s="84"/>
      <c r="BNG200" s="84"/>
      <c r="BNH200" s="84"/>
      <c r="BNI200" s="84"/>
      <c r="BNJ200" s="84"/>
      <c r="BNK200" s="84"/>
      <c r="BNL200" s="84"/>
      <c r="BNM200" s="84"/>
      <c r="BNN200" s="84"/>
      <c r="BNO200" s="84"/>
      <c r="BNP200" s="84"/>
      <c r="BNQ200" s="84"/>
      <c r="BNR200" s="84"/>
      <c r="BNS200" s="84"/>
      <c r="BNT200" s="84"/>
      <c r="BNU200" s="84"/>
      <c r="BNV200" s="84"/>
      <c r="BNW200" s="84"/>
      <c r="BNX200" s="84"/>
      <c r="BNY200" s="84"/>
      <c r="BNZ200" s="84"/>
      <c r="BOA200" s="84"/>
      <c r="BOB200" s="84"/>
      <c r="BOC200" s="84"/>
      <c r="BOD200" s="84"/>
      <c r="BOE200" s="84"/>
      <c r="BOF200" s="84"/>
      <c r="BOG200" s="84"/>
      <c r="BOH200" s="84"/>
      <c r="BOI200" s="84"/>
      <c r="BOJ200" s="84"/>
      <c r="BOK200" s="84"/>
      <c r="BOL200" s="84"/>
      <c r="BOM200" s="84"/>
      <c r="BON200" s="84"/>
      <c r="BOO200" s="84"/>
      <c r="BOP200" s="84"/>
      <c r="BOQ200" s="84"/>
      <c r="BOR200" s="84"/>
      <c r="BOS200" s="84"/>
      <c r="BOT200" s="84"/>
      <c r="BOU200" s="84"/>
      <c r="BOV200" s="84"/>
      <c r="BOW200" s="84"/>
      <c r="BOX200" s="84"/>
      <c r="BOY200" s="84"/>
      <c r="BOZ200" s="84"/>
      <c r="BPA200" s="84"/>
      <c r="BPB200" s="84"/>
      <c r="BPC200" s="84"/>
      <c r="BPD200" s="84"/>
      <c r="BPE200" s="84"/>
      <c r="BPF200" s="84"/>
      <c r="BPG200" s="84"/>
      <c r="BPH200" s="84"/>
      <c r="BPI200" s="84"/>
      <c r="BPJ200" s="84"/>
      <c r="BPK200" s="84"/>
      <c r="BPL200" s="84"/>
      <c r="BPM200" s="84"/>
      <c r="BPN200" s="84"/>
      <c r="BPO200" s="84"/>
      <c r="BPP200" s="84"/>
      <c r="BPQ200" s="84"/>
      <c r="BPR200" s="84"/>
      <c r="BPS200" s="84"/>
      <c r="BPT200" s="84"/>
      <c r="BPU200" s="84"/>
      <c r="BPV200" s="84"/>
      <c r="BPW200" s="84"/>
      <c r="BPX200" s="84"/>
      <c r="BPY200" s="84"/>
      <c r="BPZ200" s="84"/>
      <c r="BQA200" s="84"/>
      <c r="BQB200" s="84"/>
      <c r="BQC200" s="84"/>
      <c r="BQD200" s="84"/>
      <c r="BQE200" s="84"/>
      <c r="BQF200" s="84"/>
      <c r="BQG200" s="84"/>
      <c r="BQH200" s="84"/>
      <c r="BQI200" s="84"/>
      <c r="BQJ200" s="84"/>
      <c r="BQK200" s="84"/>
      <c r="BQL200" s="84"/>
      <c r="BQM200" s="84"/>
      <c r="BQN200" s="84"/>
      <c r="BQO200" s="84"/>
      <c r="BQP200" s="84"/>
      <c r="BQQ200" s="84"/>
      <c r="BQR200" s="84"/>
      <c r="BQS200" s="84"/>
      <c r="BQT200" s="84"/>
      <c r="BQU200" s="84"/>
      <c r="BQV200" s="84"/>
      <c r="BQW200" s="84"/>
      <c r="BQX200" s="84"/>
      <c r="BQY200" s="84"/>
      <c r="BQZ200" s="84"/>
      <c r="BRA200" s="84"/>
      <c r="BRB200" s="84"/>
      <c r="BRC200" s="84"/>
      <c r="BRD200" s="84"/>
      <c r="BRE200" s="84"/>
      <c r="BRF200" s="84"/>
      <c r="BRG200" s="84"/>
      <c r="BRH200" s="84"/>
      <c r="BRI200" s="84"/>
      <c r="BRJ200" s="84"/>
      <c r="BRK200" s="84"/>
      <c r="BRL200" s="84"/>
      <c r="BRM200" s="84"/>
      <c r="BRN200" s="84"/>
      <c r="BRO200" s="84"/>
      <c r="BRP200" s="84"/>
      <c r="BRQ200" s="84"/>
      <c r="BRR200" s="84"/>
      <c r="BRS200" s="84"/>
      <c r="BRT200" s="84"/>
      <c r="BRU200" s="84"/>
      <c r="BRV200" s="84"/>
      <c r="BRW200" s="84"/>
      <c r="BRX200" s="84"/>
      <c r="BRY200" s="84"/>
      <c r="BRZ200" s="84"/>
      <c r="BSA200" s="84"/>
      <c r="BSB200" s="84"/>
      <c r="BSC200" s="84"/>
      <c r="BSD200" s="84"/>
      <c r="BSE200" s="84"/>
      <c r="BSF200" s="84"/>
      <c r="BSG200" s="84"/>
      <c r="BSH200" s="84"/>
      <c r="BSI200" s="84"/>
      <c r="BSJ200" s="84"/>
      <c r="BSK200" s="84"/>
      <c r="BSL200" s="84"/>
      <c r="BSM200" s="84"/>
      <c r="BSN200" s="84"/>
      <c r="BSO200" s="84"/>
      <c r="BSP200" s="84"/>
      <c r="BSQ200" s="84"/>
      <c r="BSR200" s="84"/>
      <c r="BSS200" s="84"/>
      <c r="BST200" s="84"/>
      <c r="BSU200" s="84"/>
      <c r="BSV200" s="84"/>
      <c r="BSW200" s="84"/>
      <c r="BSX200" s="84"/>
      <c r="BSY200" s="84"/>
      <c r="BSZ200" s="84"/>
      <c r="BTA200" s="84"/>
      <c r="BTB200" s="84"/>
      <c r="BTC200" s="84"/>
      <c r="BTD200" s="84"/>
      <c r="BTE200" s="84"/>
      <c r="BTF200" s="84"/>
      <c r="BTG200" s="84"/>
      <c r="BTH200" s="84"/>
      <c r="BTI200" s="84"/>
      <c r="BTJ200" s="84"/>
      <c r="BTK200" s="84"/>
      <c r="BTL200" s="84"/>
      <c r="BTM200" s="84"/>
      <c r="BTN200" s="84"/>
      <c r="BTO200" s="84"/>
      <c r="BTP200" s="84"/>
      <c r="BTQ200" s="84"/>
      <c r="BTR200" s="84"/>
      <c r="BTS200" s="84"/>
      <c r="BTT200" s="84"/>
      <c r="BTU200" s="84"/>
      <c r="BTV200" s="84"/>
      <c r="BTW200" s="84"/>
      <c r="BTX200" s="84"/>
      <c r="BTY200" s="84"/>
      <c r="BTZ200" s="84"/>
      <c r="BUA200" s="84"/>
      <c r="BUB200" s="84"/>
      <c r="BUC200" s="84"/>
      <c r="BUD200" s="84"/>
      <c r="BUE200" s="84"/>
      <c r="BUF200" s="84"/>
      <c r="BUG200" s="84"/>
      <c r="BUH200" s="84"/>
      <c r="BUI200" s="84"/>
      <c r="BUJ200" s="84"/>
      <c r="BUK200" s="84"/>
      <c r="BUL200" s="84"/>
      <c r="BUM200" s="84"/>
      <c r="BUN200" s="84"/>
      <c r="BUO200" s="84"/>
      <c r="BUP200" s="84"/>
      <c r="BUQ200" s="84"/>
      <c r="BUR200" s="84"/>
      <c r="BUS200" s="84"/>
      <c r="BUT200" s="84"/>
      <c r="BUU200" s="84"/>
      <c r="BUV200" s="84"/>
      <c r="BUW200" s="84"/>
      <c r="BUX200" s="84"/>
      <c r="BUY200" s="84"/>
      <c r="BUZ200" s="84"/>
      <c r="BVA200" s="84"/>
      <c r="BVB200" s="84"/>
      <c r="BVC200" s="84"/>
      <c r="BVD200" s="84"/>
      <c r="BVE200" s="84"/>
      <c r="BVF200" s="84"/>
      <c r="BVG200" s="84"/>
      <c r="BVH200" s="84"/>
      <c r="BVI200" s="84"/>
      <c r="BVJ200" s="84"/>
      <c r="BVK200" s="84"/>
      <c r="BVL200" s="84"/>
      <c r="BVM200" s="84"/>
      <c r="BVN200" s="84"/>
      <c r="BVO200" s="84"/>
      <c r="BVP200" s="84"/>
      <c r="BVQ200" s="84"/>
      <c r="BVR200" s="84"/>
      <c r="BVS200" s="84"/>
      <c r="BVT200" s="84"/>
      <c r="BVU200" s="84"/>
      <c r="BVV200" s="84"/>
      <c r="BVW200" s="84"/>
      <c r="BVX200" s="84"/>
      <c r="BVY200" s="84"/>
      <c r="BVZ200" s="84"/>
      <c r="BWA200" s="84"/>
      <c r="BWB200" s="84"/>
      <c r="BWC200" s="84"/>
      <c r="BWD200" s="84"/>
      <c r="BWE200" s="84"/>
      <c r="BWF200" s="84"/>
      <c r="BWG200" s="84"/>
      <c r="BWH200" s="84"/>
      <c r="BWI200" s="84"/>
      <c r="BWJ200" s="84"/>
      <c r="BWK200" s="84"/>
      <c r="BWL200" s="84"/>
      <c r="BWM200" s="84"/>
      <c r="BWN200" s="84"/>
      <c r="BWO200" s="84"/>
      <c r="BWP200" s="84"/>
      <c r="BWQ200" s="84"/>
      <c r="BWR200" s="84"/>
      <c r="BWS200" s="84"/>
      <c r="BWT200" s="84"/>
      <c r="BWU200" s="84"/>
      <c r="BWV200" s="84"/>
      <c r="BWW200" s="84"/>
      <c r="BWX200" s="84"/>
      <c r="BWY200" s="84"/>
      <c r="BWZ200" s="84"/>
      <c r="BXA200" s="84"/>
      <c r="BXB200" s="84"/>
      <c r="BXC200" s="84"/>
      <c r="BXD200" s="84"/>
      <c r="BXE200" s="84"/>
      <c r="BXF200" s="84"/>
      <c r="BXG200" s="84"/>
      <c r="BXH200" s="84"/>
      <c r="BXI200" s="84"/>
      <c r="BXJ200" s="84"/>
      <c r="BXK200" s="84"/>
      <c r="BXL200" s="84"/>
      <c r="BXM200" s="84"/>
      <c r="BXN200" s="84"/>
      <c r="BXO200" s="84"/>
      <c r="BXP200" s="84"/>
      <c r="BXQ200" s="84"/>
      <c r="BXR200" s="84"/>
      <c r="BXS200" s="84"/>
      <c r="BXT200" s="84"/>
      <c r="BXU200" s="84"/>
      <c r="BXV200" s="84"/>
      <c r="BXW200" s="84"/>
      <c r="BXX200" s="84"/>
      <c r="BXY200" s="84"/>
      <c r="BXZ200" s="84"/>
      <c r="BYA200" s="84"/>
      <c r="BYB200" s="84"/>
      <c r="BYC200" s="84"/>
      <c r="BYD200" s="84"/>
      <c r="BYE200" s="84"/>
      <c r="BYF200" s="84"/>
      <c r="BYG200" s="84"/>
      <c r="BYH200" s="84"/>
      <c r="BYI200" s="84"/>
      <c r="BYJ200" s="84"/>
      <c r="BYK200" s="84"/>
      <c r="BYL200" s="84"/>
      <c r="BYM200" s="84"/>
      <c r="BYN200" s="84"/>
      <c r="BYO200" s="84"/>
      <c r="BYP200" s="84"/>
      <c r="BYQ200" s="84"/>
      <c r="BYR200" s="84"/>
      <c r="BYS200" s="84"/>
      <c r="BYT200" s="84"/>
      <c r="BYU200" s="84"/>
      <c r="BYV200" s="84"/>
      <c r="BYW200" s="84"/>
      <c r="BYX200" s="84"/>
      <c r="BYY200" s="84"/>
      <c r="BYZ200" s="84"/>
      <c r="BZA200" s="84"/>
      <c r="BZB200" s="84"/>
      <c r="BZC200" s="84"/>
      <c r="BZD200" s="84"/>
      <c r="BZE200" s="84"/>
      <c r="BZF200" s="84"/>
      <c r="BZG200" s="84"/>
      <c r="BZH200" s="84"/>
      <c r="BZI200" s="84"/>
      <c r="BZJ200" s="84"/>
      <c r="BZK200" s="84"/>
      <c r="BZL200" s="84"/>
      <c r="BZM200" s="84"/>
      <c r="BZN200" s="84"/>
      <c r="BZO200" s="84"/>
      <c r="BZP200" s="84"/>
      <c r="BZQ200" s="84"/>
      <c r="BZR200" s="84"/>
      <c r="BZS200" s="84"/>
      <c r="BZT200" s="84"/>
      <c r="BZU200" s="84"/>
      <c r="BZV200" s="84"/>
      <c r="BZW200" s="84"/>
      <c r="BZX200" s="84"/>
      <c r="BZY200" s="84"/>
      <c r="BZZ200" s="84"/>
      <c r="CAA200" s="84"/>
      <c r="CAB200" s="84"/>
      <c r="CAC200" s="84"/>
      <c r="CAD200" s="84"/>
      <c r="CAE200" s="84"/>
      <c r="CAF200" s="84"/>
      <c r="CAG200" s="84"/>
      <c r="CAH200" s="84"/>
      <c r="CAI200" s="84"/>
      <c r="CAJ200" s="84"/>
      <c r="CAK200" s="84"/>
      <c r="CAL200" s="84"/>
      <c r="CAM200" s="84"/>
      <c r="CAN200" s="84"/>
      <c r="CAO200" s="84"/>
      <c r="CAP200" s="84"/>
      <c r="CAQ200" s="84"/>
      <c r="CAR200" s="84"/>
      <c r="CAS200" s="84"/>
      <c r="CAT200" s="84"/>
      <c r="CAU200" s="84"/>
      <c r="CAV200" s="84"/>
      <c r="CAW200" s="84"/>
      <c r="CAX200" s="84"/>
      <c r="CAY200" s="84"/>
      <c r="CAZ200" s="84"/>
      <c r="CBA200" s="84"/>
      <c r="CBB200" s="84"/>
      <c r="CBC200" s="84"/>
      <c r="CBD200" s="84"/>
      <c r="CBE200" s="84"/>
      <c r="CBF200" s="84"/>
      <c r="CBG200" s="84"/>
      <c r="CBH200" s="84"/>
      <c r="CBI200" s="84"/>
      <c r="CBJ200" s="84"/>
      <c r="CBK200" s="84"/>
      <c r="CBL200" s="84"/>
      <c r="CBM200" s="84"/>
      <c r="CBN200" s="84"/>
      <c r="CBO200" s="84"/>
      <c r="CBP200" s="84"/>
      <c r="CBQ200" s="84"/>
      <c r="CBR200" s="84"/>
      <c r="CBS200" s="84"/>
      <c r="CBT200" s="84"/>
      <c r="CBU200" s="84"/>
      <c r="CBV200" s="84"/>
      <c r="CBW200" s="84"/>
      <c r="CBX200" s="84"/>
      <c r="CBY200" s="84"/>
      <c r="CBZ200" s="84"/>
      <c r="CCA200" s="84"/>
      <c r="CCB200" s="84"/>
      <c r="CCC200" s="84"/>
      <c r="CCD200" s="84"/>
      <c r="CCE200" s="84"/>
      <c r="CCF200" s="84"/>
      <c r="CCG200" s="84"/>
      <c r="CCH200" s="84"/>
      <c r="CCI200" s="84"/>
      <c r="CCJ200" s="84"/>
      <c r="CCK200" s="84"/>
      <c r="CCL200" s="84"/>
      <c r="CCM200" s="84"/>
      <c r="CCN200" s="84"/>
      <c r="CCO200" s="84"/>
      <c r="CCP200" s="84"/>
      <c r="CCQ200" s="84"/>
      <c r="CCR200" s="84"/>
      <c r="CCS200" s="84"/>
      <c r="CCT200" s="84"/>
      <c r="CCU200" s="84"/>
      <c r="CCV200" s="84"/>
      <c r="CCW200" s="84"/>
      <c r="CCX200" s="84"/>
      <c r="CCY200" s="84"/>
      <c r="CCZ200" s="84"/>
      <c r="CDA200" s="84"/>
      <c r="CDB200" s="84"/>
      <c r="CDC200" s="84"/>
      <c r="CDD200" s="84"/>
      <c r="CDE200" s="84"/>
      <c r="CDF200" s="84"/>
      <c r="CDG200" s="84"/>
      <c r="CDH200" s="84"/>
      <c r="CDI200" s="84"/>
      <c r="CDJ200" s="84"/>
      <c r="CDK200" s="84"/>
      <c r="CDL200" s="84"/>
      <c r="CDM200" s="84"/>
      <c r="CDN200" s="84"/>
      <c r="CDO200" s="84"/>
      <c r="CDP200" s="84"/>
      <c r="CDQ200" s="84"/>
      <c r="CDR200" s="84"/>
      <c r="CDS200" s="84"/>
      <c r="CDT200" s="84"/>
      <c r="CDU200" s="84"/>
      <c r="CDV200" s="84"/>
      <c r="CDW200" s="84"/>
      <c r="CDX200" s="84"/>
      <c r="CDY200" s="84"/>
      <c r="CDZ200" s="84"/>
      <c r="CEA200" s="84"/>
      <c r="CEB200" s="84"/>
      <c r="CEC200" s="84"/>
      <c r="CED200" s="84"/>
      <c r="CEE200" s="84"/>
      <c r="CEF200" s="84"/>
      <c r="CEG200" s="84"/>
      <c r="CEH200" s="84"/>
      <c r="CEI200" s="84"/>
      <c r="CEJ200" s="84"/>
      <c r="CEK200" s="84"/>
      <c r="CEL200" s="84"/>
      <c r="CEM200" s="84"/>
      <c r="CEN200" s="84"/>
      <c r="CEO200" s="84"/>
      <c r="CEP200" s="84"/>
      <c r="CEQ200" s="84"/>
      <c r="CER200" s="84"/>
      <c r="CES200" s="84"/>
      <c r="CET200" s="84"/>
      <c r="CEU200" s="84"/>
      <c r="CEV200" s="84"/>
      <c r="CEW200" s="84"/>
      <c r="CEX200" s="84"/>
      <c r="CEY200" s="84"/>
      <c r="CEZ200" s="84"/>
      <c r="CFA200" s="84"/>
      <c r="CFB200" s="84"/>
      <c r="CFC200" s="84"/>
      <c r="CFD200" s="84"/>
      <c r="CFE200" s="84"/>
      <c r="CFF200" s="84"/>
      <c r="CFG200" s="84"/>
      <c r="CFH200" s="84"/>
      <c r="CFI200" s="84"/>
      <c r="CFJ200" s="84"/>
      <c r="CFK200" s="84"/>
      <c r="CFL200" s="84"/>
      <c r="CFM200" s="84"/>
      <c r="CFN200" s="84"/>
      <c r="CFO200" s="84"/>
      <c r="CFP200" s="84"/>
      <c r="CFQ200" s="84"/>
      <c r="CFR200" s="84"/>
      <c r="CFS200" s="84"/>
      <c r="CFT200" s="84"/>
      <c r="CFU200" s="84"/>
      <c r="CFV200" s="84"/>
      <c r="CFW200" s="84"/>
      <c r="CFX200" s="84"/>
      <c r="CFY200" s="84"/>
      <c r="CFZ200" s="84"/>
      <c r="CGA200" s="84"/>
      <c r="CGB200" s="84"/>
      <c r="CGC200" s="84"/>
      <c r="CGD200" s="84"/>
      <c r="CGE200" s="84"/>
      <c r="CGF200" s="84"/>
      <c r="CGG200" s="84"/>
      <c r="CGH200" s="84"/>
      <c r="CGI200" s="84"/>
      <c r="CGJ200" s="84"/>
      <c r="CGK200" s="84"/>
      <c r="CGL200" s="84"/>
      <c r="CGM200" s="84"/>
      <c r="CGN200" s="84"/>
      <c r="CGO200" s="84"/>
      <c r="CGP200" s="84"/>
      <c r="CGQ200" s="84"/>
      <c r="CGR200" s="84"/>
      <c r="CGS200" s="84"/>
      <c r="CGT200" s="84"/>
      <c r="CGU200" s="84"/>
      <c r="CGV200" s="84"/>
      <c r="CGW200" s="84"/>
      <c r="CGX200" s="84"/>
      <c r="CGY200" s="84"/>
      <c r="CGZ200" s="84"/>
      <c r="CHA200" s="84"/>
      <c r="CHB200" s="84"/>
      <c r="CHC200" s="84"/>
      <c r="CHD200" s="84"/>
      <c r="CHE200" s="84"/>
      <c r="CHF200" s="84"/>
      <c r="CHG200" s="84"/>
      <c r="CHH200" s="84"/>
      <c r="CHI200" s="84"/>
      <c r="CHJ200" s="84"/>
      <c r="CHK200" s="84"/>
      <c r="CHL200" s="84"/>
      <c r="CHM200" s="84"/>
      <c r="CHN200" s="84"/>
      <c r="CHO200" s="84"/>
      <c r="CHP200" s="84"/>
      <c r="CHQ200" s="84"/>
      <c r="CHR200" s="84"/>
      <c r="CHS200" s="84"/>
      <c r="CHT200" s="84"/>
      <c r="CHU200" s="84"/>
      <c r="CHV200" s="84"/>
      <c r="CHW200" s="84"/>
      <c r="CHX200" s="84"/>
      <c r="CHY200" s="84"/>
      <c r="CHZ200" s="84"/>
      <c r="CIA200" s="84"/>
      <c r="CIB200" s="84"/>
      <c r="CIC200" s="84"/>
      <c r="CID200" s="84"/>
      <c r="CIE200" s="84"/>
      <c r="CIF200" s="84"/>
      <c r="CIG200" s="84"/>
      <c r="CIH200" s="84"/>
      <c r="CII200" s="84"/>
      <c r="CIJ200" s="84"/>
      <c r="CIK200" s="84"/>
      <c r="CIL200" s="84"/>
      <c r="CIM200" s="84"/>
      <c r="CIN200" s="84"/>
      <c r="CIO200" s="84"/>
      <c r="CIP200" s="84"/>
      <c r="CIQ200" s="84"/>
      <c r="CIR200" s="84"/>
      <c r="CIS200" s="84"/>
      <c r="CIT200" s="84"/>
      <c r="CIU200" s="84"/>
      <c r="CIV200" s="84"/>
      <c r="CIW200" s="84"/>
      <c r="CIX200" s="84"/>
      <c r="CIY200" s="84"/>
      <c r="CIZ200" s="84"/>
      <c r="CJA200" s="84"/>
      <c r="CJB200" s="84"/>
      <c r="CJC200" s="84"/>
      <c r="CJD200" s="84"/>
      <c r="CJE200" s="84"/>
      <c r="CJF200" s="84"/>
      <c r="CJG200" s="84"/>
      <c r="CJH200" s="84"/>
      <c r="CJI200" s="84"/>
      <c r="CJJ200" s="84"/>
      <c r="CJK200" s="84"/>
      <c r="CJL200" s="84"/>
      <c r="CJM200" s="84"/>
      <c r="CJN200" s="84"/>
      <c r="CJO200" s="84"/>
      <c r="CJP200" s="84"/>
      <c r="CJQ200" s="84"/>
      <c r="CJR200" s="84"/>
      <c r="CJS200" s="84"/>
      <c r="CJT200" s="84"/>
      <c r="CJU200" s="84"/>
      <c r="CJV200" s="84"/>
      <c r="CJW200" s="84"/>
      <c r="CJX200" s="84"/>
      <c r="CJY200" s="84"/>
      <c r="CJZ200" s="84"/>
      <c r="CKA200" s="84"/>
      <c r="CKB200" s="84"/>
      <c r="CKC200" s="84"/>
      <c r="CKD200" s="84"/>
      <c r="CKE200" s="84"/>
      <c r="CKF200" s="84"/>
      <c r="CKG200" s="84"/>
      <c r="CKH200" s="84"/>
      <c r="CKI200" s="84"/>
      <c r="CKJ200" s="84"/>
      <c r="CKK200" s="84"/>
      <c r="CKL200" s="84"/>
      <c r="CKM200" s="84"/>
      <c r="CKN200" s="84"/>
      <c r="CKO200" s="84"/>
      <c r="CKP200" s="84"/>
      <c r="CKQ200" s="84"/>
      <c r="CKR200" s="84"/>
      <c r="CKS200" s="84"/>
      <c r="CKT200" s="84"/>
      <c r="CKU200" s="84"/>
      <c r="CKV200" s="84"/>
      <c r="CKW200" s="84"/>
      <c r="CKX200" s="84"/>
      <c r="CKY200" s="84"/>
      <c r="CKZ200" s="84"/>
      <c r="CLA200" s="84"/>
      <c r="CLB200" s="84"/>
      <c r="CLC200" s="84"/>
      <c r="CLD200" s="84"/>
      <c r="CLE200" s="84"/>
      <c r="CLF200" s="84"/>
      <c r="CLG200" s="84"/>
      <c r="CLH200" s="84"/>
      <c r="CLI200" s="84"/>
      <c r="CLJ200" s="84"/>
      <c r="CLK200" s="84"/>
      <c r="CLL200" s="84"/>
      <c r="CLM200" s="84"/>
      <c r="CLN200" s="84"/>
      <c r="CLO200" s="84"/>
      <c r="CLP200" s="84"/>
      <c r="CLQ200" s="84"/>
      <c r="CLR200" s="84"/>
      <c r="CLS200" s="84"/>
      <c r="CLT200" s="84"/>
      <c r="CLU200" s="84"/>
      <c r="CLV200" s="84"/>
      <c r="CLW200" s="84"/>
      <c r="CLX200" s="84"/>
      <c r="CLY200" s="84"/>
      <c r="CLZ200" s="84"/>
      <c r="CMA200" s="84"/>
      <c r="CMB200" s="84"/>
      <c r="CMC200" s="84"/>
      <c r="CMD200" s="84"/>
      <c r="CME200" s="84"/>
      <c r="CMF200" s="84"/>
      <c r="CMG200" s="84"/>
      <c r="CMH200" s="84"/>
      <c r="CMI200" s="84"/>
      <c r="CMJ200" s="84"/>
      <c r="CMK200" s="84"/>
      <c r="CML200" s="84"/>
      <c r="CMM200" s="84"/>
      <c r="CMN200" s="84"/>
      <c r="CMO200" s="84"/>
      <c r="CMP200" s="84"/>
      <c r="CMQ200" s="84"/>
      <c r="CMR200" s="84"/>
      <c r="CMS200" s="84"/>
      <c r="CMT200" s="84"/>
      <c r="CMU200" s="84"/>
      <c r="CMV200" s="84"/>
      <c r="CMW200" s="84"/>
      <c r="CMX200" s="84"/>
      <c r="CMY200" s="84"/>
      <c r="CMZ200" s="84"/>
      <c r="CNA200" s="84"/>
      <c r="CNB200" s="84"/>
      <c r="CNC200" s="84"/>
      <c r="CND200" s="84"/>
      <c r="CNE200" s="84"/>
      <c r="CNF200" s="84"/>
      <c r="CNG200" s="84"/>
      <c r="CNH200" s="84"/>
      <c r="CNI200" s="84"/>
      <c r="CNJ200" s="84"/>
      <c r="CNK200" s="84"/>
      <c r="CNL200" s="84"/>
      <c r="CNM200" s="84"/>
      <c r="CNN200" s="84"/>
      <c r="CNO200" s="84"/>
      <c r="CNP200" s="84"/>
      <c r="CNQ200" s="84"/>
      <c r="CNR200" s="84"/>
      <c r="CNS200" s="84"/>
      <c r="CNT200" s="84"/>
      <c r="CNU200" s="84"/>
      <c r="CNV200" s="84"/>
      <c r="CNW200" s="84"/>
      <c r="CNX200" s="84"/>
      <c r="CNY200" s="84"/>
      <c r="CNZ200" s="84"/>
      <c r="COA200" s="84"/>
      <c r="COB200" s="84"/>
      <c r="COC200" s="84"/>
      <c r="COD200" s="84"/>
      <c r="COE200" s="84"/>
      <c r="COF200" s="84"/>
      <c r="COG200" s="84"/>
      <c r="COH200" s="84"/>
      <c r="COI200" s="84"/>
      <c r="COJ200" s="84"/>
      <c r="COK200" s="84"/>
      <c r="COL200" s="84"/>
      <c r="COM200" s="84"/>
      <c r="CON200" s="84"/>
      <c r="COO200" s="84"/>
      <c r="COP200" s="84"/>
      <c r="COQ200" s="84"/>
      <c r="COR200" s="84"/>
      <c r="COS200" s="84"/>
      <c r="COT200" s="84"/>
      <c r="COU200" s="84"/>
      <c r="COV200" s="84"/>
      <c r="COW200" s="84"/>
      <c r="COX200" s="84"/>
      <c r="COY200" s="84"/>
      <c r="COZ200" s="84"/>
      <c r="CPA200" s="84"/>
      <c r="CPB200" s="84"/>
      <c r="CPC200" s="84"/>
      <c r="CPD200" s="84"/>
      <c r="CPE200" s="84"/>
      <c r="CPF200" s="84"/>
      <c r="CPG200" s="84"/>
      <c r="CPH200" s="84"/>
      <c r="CPI200" s="84"/>
      <c r="CPJ200" s="84"/>
      <c r="CPK200" s="84"/>
      <c r="CPL200" s="84"/>
      <c r="CPM200" s="84"/>
      <c r="CPN200" s="84"/>
      <c r="CPO200" s="84"/>
      <c r="CPP200" s="84"/>
      <c r="CPQ200" s="84"/>
      <c r="CPR200" s="84"/>
      <c r="CPS200" s="84"/>
      <c r="CPT200" s="84"/>
      <c r="CPU200" s="84"/>
      <c r="CPV200" s="84"/>
      <c r="CPW200" s="84"/>
      <c r="CPX200" s="84"/>
      <c r="CPY200" s="84"/>
      <c r="CPZ200" s="84"/>
      <c r="CQA200" s="84"/>
      <c r="CQB200" s="84"/>
      <c r="CQC200" s="84"/>
      <c r="CQD200" s="84"/>
      <c r="CQE200" s="84"/>
      <c r="CQF200" s="84"/>
      <c r="CQG200" s="84"/>
      <c r="CQH200" s="84"/>
      <c r="CQI200" s="84"/>
      <c r="CQJ200" s="84"/>
      <c r="CQK200" s="84"/>
      <c r="CQL200" s="84"/>
      <c r="CQM200" s="84"/>
      <c r="CQN200" s="84"/>
      <c r="CQO200" s="84"/>
      <c r="CQP200" s="84"/>
      <c r="CQQ200" s="84"/>
      <c r="CQR200" s="84"/>
      <c r="CQS200" s="84"/>
      <c r="CQT200" s="84"/>
      <c r="CQU200" s="84"/>
      <c r="CQV200" s="84"/>
      <c r="CQW200" s="84"/>
      <c r="CQX200" s="84"/>
      <c r="CQY200" s="84"/>
      <c r="CQZ200" s="84"/>
      <c r="CRA200" s="84"/>
      <c r="CRB200" s="84"/>
      <c r="CRC200" s="84"/>
      <c r="CRD200" s="84"/>
      <c r="CRE200" s="84"/>
      <c r="CRF200" s="84"/>
      <c r="CRG200" s="84"/>
      <c r="CRH200" s="84"/>
      <c r="CRI200" s="84"/>
      <c r="CRJ200" s="84"/>
      <c r="CRK200" s="84"/>
      <c r="CRL200" s="84"/>
      <c r="CRM200" s="84"/>
      <c r="CRN200" s="84"/>
      <c r="CRO200" s="84"/>
      <c r="CRP200" s="84"/>
      <c r="CRQ200" s="84"/>
      <c r="CRR200" s="84"/>
      <c r="CRS200" s="84"/>
      <c r="CRT200" s="84"/>
      <c r="CRU200" s="84"/>
      <c r="CRV200" s="84"/>
      <c r="CRW200" s="84"/>
      <c r="CRX200" s="84"/>
      <c r="CRY200" s="84"/>
      <c r="CRZ200" s="84"/>
      <c r="CSA200" s="84"/>
      <c r="CSB200" s="84"/>
      <c r="CSC200" s="84"/>
      <c r="CSD200" s="84"/>
      <c r="CSE200" s="84"/>
      <c r="CSF200" s="84"/>
      <c r="CSG200" s="84"/>
      <c r="CSH200" s="84"/>
      <c r="CSI200" s="84"/>
      <c r="CSJ200" s="84"/>
      <c r="CSK200" s="84"/>
      <c r="CSL200" s="84"/>
      <c r="CSM200" s="84"/>
      <c r="CSN200" s="84"/>
      <c r="CSO200" s="84"/>
      <c r="CSP200" s="84"/>
      <c r="CSQ200" s="84"/>
      <c r="CSR200" s="84"/>
      <c r="CSS200" s="84"/>
      <c r="CST200" s="84"/>
      <c r="CSU200" s="84"/>
      <c r="CSV200" s="84"/>
      <c r="CSW200" s="84"/>
      <c r="CSX200" s="84"/>
      <c r="CSY200" s="84"/>
      <c r="CSZ200" s="84"/>
      <c r="CTA200" s="84"/>
      <c r="CTB200" s="84"/>
      <c r="CTC200" s="84"/>
      <c r="CTD200" s="84"/>
      <c r="CTE200" s="84"/>
      <c r="CTF200" s="84"/>
      <c r="CTG200" s="84"/>
      <c r="CTH200" s="84"/>
      <c r="CTI200" s="84"/>
      <c r="CTJ200" s="84"/>
      <c r="CTK200" s="84"/>
      <c r="CTL200" s="84"/>
      <c r="CTM200" s="84"/>
      <c r="CTN200" s="84"/>
      <c r="CTO200" s="84"/>
      <c r="CTP200" s="84"/>
      <c r="CTQ200" s="84"/>
      <c r="CTR200" s="84"/>
      <c r="CTS200" s="84"/>
      <c r="CTT200" s="84"/>
      <c r="CTU200" s="84"/>
      <c r="CTV200" s="84"/>
      <c r="CTW200" s="84"/>
      <c r="CTX200" s="84"/>
      <c r="CTY200" s="84"/>
      <c r="CTZ200" s="84"/>
      <c r="CUA200" s="84"/>
      <c r="CUB200" s="84"/>
      <c r="CUC200" s="84"/>
      <c r="CUD200" s="84"/>
      <c r="CUE200" s="84"/>
      <c r="CUF200" s="84"/>
      <c r="CUG200" s="84"/>
      <c r="CUH200" s="84"/>
      <c r="CUI200" s="84"/>
      <c r="CUJ200" s="84"/>
      <c r="CUK200" s="84"/>
      <c r="CUL200" s="84"/>
      <c r="CUM200" s="84"/>
      <c r="CUN200" s="84"/>
      <c r="CUO200" s="84"/>
      <c r="CUP200" s="84"/>
      <c r="CUQ200" s="84"/>
      <c r="CUR200" s="84"/>
      <c r="CUS200" s="84"/>
      <c r="CUT200" s="84"/>
      <c r="CUU200" s="84"/>
      <c r="CUV200" s="84"/>
      <c r="CUW200" s="84"/>
      <c r="CUX200" s="84"/>
      <c r="CUY200" s="84"/>
      <c r="CUZ200" s="84"/>
      <c r="CVA200" s="84"/>
      <c r="CVB200" s="84"/>
      <c r="CVC200" s="84"/>
      <c r="CVD200" s="84"/>
      <c r="CVE200" s="84"/>
      <c r="CVF200" s="84"/>
      <c r="CVG200" s="84"/>
      <c r="CVH200" s="84"/>
      <c r="CVI200" s="84"/>
      <c r="CVJ200" s="84"/>
      <c r="CVK200" s="84"/>
      <c r="CVL200" s="84"/>
      <c r="CVM200" s="84"/>
      <c r="CVN200" s="84"/>
      <c r="CVO200" s="84"/>
      <c r="CVP200" s="84"/>
      <c r="CVQ200" s="84"/>
      <c r="CVR200" s="84"/>
      <c r="CVS200" s="84"/>
      <c r="CVT200" s="84"/>
      <c r="CVU200" s="84"/>
      <c r="CVV200" s="84"/>
      <c r="CVW200" s="84"/>
      <c r="CVX200" s="84"/>
      <c r="CVY200" s="84"/>
      <c r="CVZ200" s="84"/>
      <c r="CWA200" s="84"/>
      <c r="CWB200" s="84"/>
      <c r="CWC200" s="84"/>
      <c r="CWD200" s="84"/>
      <c r="CWE200" s="84"/>
      <c r="CWF200" s="84"/>
      <c r="CWG200" s="84"/>
      <c r="CWH200" s="84"/>
      <c r="CWI200" s="84"/>
      <c r="CWJ200" s="84"/>
      <c r="CWK200" s="84"/>
      <c r="CWL200" s="84"/>
      <c r="CWM200" s="84"/>
      <c r="CWN200" s="84"/>
      <c r="CWO200" s="84"/>
      <c r="CWP200" s="84"/>
      <c r="CWQ200" s="84"/>
      <c r="CWR200" s="84"/>
      <c r="CWS200" s="84"/>
      <c r="CWT200" s="84"/>
      <c r="CWU200" s="84"/>
      <c r="CWV200" s="84"/>
      <c r="CWW200" s="84"/>
      <c r="CWX200" s="84"/>
      <c r="CWY200" s="84"/>
      <c r="CWZ200" s="84"/>
      <c r="CXA200" s="84"/>
      <c r="CXB200" s="84"/>
      <c r="CXC200" s="84"/>
      <c r="CXD200" s="84"/>
      <c r="CXE200" s="84"/>
      <c r="CXF200" s="84"/>
      <c r="CXG200" s="84"/>
      <c r="CXH200" s="84"/>
      <c r="CXI200" s="84"/>
      <c r="CXJ200" s="84"/>
      <c r="CXK200" s="84"/>
      <c r="CXL200" s="84"/>
      <c r="CXM200" s="84"/>
      <c r="CXN200" s="84"/>
      <c r="CXO200" s="84"/>
      <c r="CXP200" s="84"/>
      <c r="CXQ200" s="84"/>
      <c r="CXR200" s="84"/>
      <c r="CXS200" s="84"/>
      <c r="CXT200" s="84"/>
      <c r="CXU200" s="84"/>
      <c r="CXV200" s="84"/>
      <c r="CXW200" s="84"/>
      <c r="CXX200" s="84"/>
      <c r="CXY200" s="84"/>
      <c r="CXZ200" s="84"/>
      <c r="CYA200" s="84"/>
      <c r="CYB200" s="84"/>
      <c r="CYC200" s="84"/>
      <c r="CYD200" s="84"/>
      <c r="CYE200" s="84"/>
      <c r="CYF200" s="84"/>
      <c r="CYG200" s="84"/>
      <c r="CYH200" s="84"/>
      <c r="CYI200" s="84"/>
      <c r="CYJ200" s="84"/>
      <c r="CYK200" s="84"/>
      <c r="CYL200" s="84"/>
      <c r="CYM200" s="84"/>
      <c r="CYN200" s="84"/>
      <c r="CYO200" s="84"/>
      <c r="CYP200" s="84"/>
      <c r="CYQ200" s="84"/>
      <c r="CYR200" s="84"/>
      <c r="CYS200" s="84"/>
      <c r="CYT200" s="84"/>
      <c r="CYU200" s="84"/>
      <c r="CYV200" s="84"/>
      <c r="CYW200" s="84"/>
      <c r="CYX200" s="84"/>
      <c r="CYY200" s="84"/>
      <c r="CYZ200" s="84"/>
      <c r="CZA200" s="84"/>
      <c r="CZB200" s="84"/>
      <c r="CZC200" s="84"/>
      <c r="CZD200" s="84"/>
      <c r="CZE200" s="84"/>
      <c r="CZF200" s="84"/>
      <c r="CZG200" s="84"/>
      <c r="CZH200" s="84"/>
      <c r="CZI200" s="84"/>
      <c r="CZJ200" s="84"/>
      <c r="CZK200" s="84"/>
      <c r="CZL200" s="84"/>
      <c r="CZM200" s="84"/>
      <c r="CZN200" s="84"/>
      <c r="CZO200" s="84"/>
      <c r="CZP200" s="84"/>
      <c r="CZQ200" s="84"/>
      <c r="CZR200" s="84"/>
      <c r="CZS200" s="84"/>
      <c r="CZT200" s="84"/>
      <c r="CZU200" s="84"/>
      <c r="CZV200" s="84"/>
      <c r="CZW200" s="84"/>
      <c r="CZX200" s="84"/>
      <c r="CZY200" s="84"/>
      <c r="CZZ200" s="84"/>
      <c r="DAA200" s="84"/>
      <c r="DAB200" s="84"/>
      <c r="DAC200" s="84"/>
      <c r="DAD200" s="84"/>
      <c r="DAE200" s="84"/>
      <c r="DAF200" s="84"/>
      <c r="DAG200" s="84"/>
      <c r="DAH200" s="84"/>
      <c r="DAI200" s="84"/>
      <c r="DAJ200" s="84"/>
      <c r="DAK200" s="84"/>
      <c r="DAL200" s="84"/>
      <c r="DAM200" s="84"/>
      <c r="DAN200" s="84"/>
      <c r="DAO200" s="84"/>
      <c r="DAP200" s="84"/>
      <c r="DAQ200" s="84"/>
      <c r="DAR200" s="84"/>
      <c r="DAS200" s="84"/>
      <c r="DAT200" s="84"/>
      <c r="DAU200" s="84"/>
      <c r="DAV200" s="84"/>
      <c r="DAW200" s="84"/>
      <c r="DAX200" s="84"/>
      <c r="DAY200" s="84"/>
      <c r="DAZ200" s="84"/>
      <c r="DBA200" s="84"/>
      <c r="DBB200" s="84"/>
      <c r="DBC200" s="84"/>
      <c r="DBD200" s="84"/>
      <c r="DBE200" s="84"/>
      <c r="DBF200" s="84"/>
      <c r="DBG200" s="84"/>
      <c r="DBH200" s="84"/>
      <c r="DBI200" s="84"/>
      <c r="DBJ200" s="84"/>
      <c r="DBK200" s="84"/>
      <c r="DBL200" s="84"/>
      <c r="DBM200" s="84"/>
      <c r="DBN200" s="84"/>
      <c r="DBO200" s="84"/>
      <c r="DBP200" s="84"/>
      <c r="DBQ200" s="84"/>
      <c r="DBR200" s="84"/>
      <c r="DBS200" s="84"/>
      <c r="DBT200" s="84"/>
      <c r="DBU200" s="84"/>
      <c r="DBV200" s="84"/>
      <c r="DBW200" s="84"/>
      <c r="DBX200" s="84"/>
      <c r="DBY200" s="84"/>
      <c r="DBZ200" s="84"/>
      <c r="DCA200" s="84"/>
      <c r="DCB200" s="84"/>
      <c r="DCC200" s="84"/>
      <c r="DCD200" s="84"/>
      <c r="DCE200" s="84"/>
      <c r="DCF200" s="84"/>
      <c r="DCG200" s="84"/>
      <c r="DCH200" s="84"/>
      <c r="DCI200" s="84"/>
      <c r="DCJ200" s="84"/>
      <c r="DCK200" s="84"/>
      <c r="DCL200" s="84"/>
      <c r="DCM200" s="84"/>
      <c r="DCN200" s="84"/>
      <c r="DCO200" s="84"/>
      <c r="DCP200" s="84"/>
      <c r="DCQ200" s="84"/>
      <c r="DCR200" s="84"/>
      <c r="DCS200" s="84"/>
      <c r="DCT200" s="84"/>
      <c r="DCU200" s="84"/>
      <c r="DCV200" s="84"/>
      <c r="DCW200" s="84"/>
      <c r="DCX200" s="84"/>
      <c r="DCY200" s="84"/>
      <c r="DCZ200" s="84"/>
      <c r="DDA200" s="84"/>
      <c r="DDB200" s="84"/>
      <c r="DDC200" s="84"/>
      <c r="DDD200" s="84"/>
      <c r="DDE200" s="84"/>
      <c r="DDF200" s="84"/>
      <c r="DDG200" s="84"/>
      <c r="DDH200" s="84"/>
      <c r="DDI200" s="84"/>
      <c r="DDJ200" s="84"/>
      <c r="DDK200" s="84"/>
      <c r="DDL200" s="84"/>
      <c r="DDM200" s="84"/>
      <c r="DDN200" s="84"/>
      <c r="DDO200" s="84"/>
      <c r="DDP200" s="84"/>
      <c r="DDQ200" s="84"/>
      <c r="DDR200" s="84"/>
      <c r="DDS200" s="84"/>
      <c r="DDT200" s="84"/>
      <c r="DDU200" s="84"/>
      <c r="DDV200" s="84"/>
      <c r="DDW200" s="84"/>
      <c r="DDX200" s="84"/>
      <c r="DDY200" s="84"/>
      <c r="DDZ200" s="84"/>
      <c r="DEA200" s="84"/>
      <c r="DEB200" s="84"/>
      <c r="DEC200" s="84"/>
      <c r="DED200" s="84"/>
      <c r="DEE200" s="84"/>
      <c r="DEF200" s="84"/>
      <c r="DEG200" s="84"/>
      <c r="DEH200" s="84"/>
      <c r="DEI200" s="84"/>
      <c r="DEJ200" s="84"/>
      <c r="DEK200" s="84"/>
      <c r="DEL200" s="84"/>
      <c r="DEM200" s="84"/>
      <c r="DEN200" s="84"/>
      <c r="DEO200" s="84"/>
      <c r="DEP200" s="84"/>
      <c r="DEQ200" s="84"/>
      <c r="DER200" s="84"/>
      <c r="DES200" s="84"/>
      <c r="DET200" s="84"/>
      <c r="DEU200" s="84"/>
      <c r="DEV200" s="84"/>
      <c r="DEW200" s="84"/>
      <c r="DEX200" s="84"/>
      <c r="DEY200" s="84"/>
      <c r="DEZ200" s="84"/>
      <c r="DFA200" s="84"/>
      <c r="DFB200" s="84"/>
      <c r="DFC200" s="84"/>
      <c r="DFD200" s="84"/>
      <c r="DFE200" s="84"/>
      <c r="DFF200" s="84"/>
      <c r="DFG200" s="84"/>
      <c r="DFH200" s="84"/>
      <c r="DFI200" s="84"/>
      <c r="DFJ200" s="84"/>
      <c r="DFK200" s="84"/>
      <c r="DFL200" s="84"/>
      <c r="DFM200" s="84"/>
      <c r="DFN200" s="84"/>
      <c r="DFO200" s="84"/>
      <c r="DFP200" s="84"/>
      <c r="DFQ200" s="84"/>
      <c r="DFR200" s="84"/>
      <c r="DFS200" s="84"/>
      <c r="DFT200" s="84"/>
      <c r="DFU200" s="84"/>
      <c r="DFV200" s="84"/>
      <c r="DFW200" s="84"/>
      <c r="DFX200" s="84"/>
      <c r="DFY200" s="84"/>
      <c r="DFZ200" s="84"/>
      <c r="DGA200" s="84"/>
      <c r="DGB200" s="84"/>
      <c r="DGC200" s="84"/>
      <c r="DGD200" s="84"/>
      <c r="DGE200" s="84"/>
      <c r="DGF200" s="84"/>
      <c r="DGG200" s="84"/>
      <c r="DGH200" s="84"/>
      <c r="DGI200" s="84"/>
      <c r="DGJ200" s="84"/>
      <c r="DGK200" s="84"/>
      <c r="DGL200" s="84"/>
      <c r="DGM200" s="84"/>
      <c r="DGN200" s="84"/>
      <c r="DGO200" s="84"/>
      <c r="DGP200" s="84"/>
      <c r="DGQ200" s="84"/>
      <c r="DGR200" s="84"/>
      <c r="DGS200" s="84"/>
      <c r="DGT200" s="84"/>
      <c r="DGU200" s="84"/>
      <c r="DGV200" s="84"/>
      <c r="DGW200" s="84"/>
      <c r="DGX200" s="84"/>
      <c r="DGY200" s="84"/>
      <c r="DGZ200" s="84"/>
      <c r="DHA200" s="84"/>
      <c r="DHB200" s="84"/>
      <c r="DHC200" s="84"/>
      <c r="DHD200" s="84"/>
      <c r="DHE200" s="84"/>
      <c r="DHF200" s="84"/>
      <c r="DHG200" s="84"/>
      <c r="DHH200" s="84"/>
      <c r="DHI200" s="84"/>
      <c r="DHJ200" s="84"/>
      <c r="DHK200" s="84"/>
      <c r="DHL200" s="84"/>
      <c r="DHM200" s="84"/>
      <c r="DHN200" s="84"/>
      <c r="DHO200" s="84"/>
      <c r="DHP200" s="84"/>
      <c r="DHQ200" s="84"/>
      <c r="DHR200" s="84"/>
      <c r="DHS200" s="84"/>
      <c r="DHT200" s="84"/>
      <c r="DHU200" s="84"/>
      <c r="DHV200" s="84"/>
      <c r="DHW200" s="84"/>
      <c r="DHX200" s="84"/>
      <c r="DHY200" s="84"/>
      <c r="DHZ200" s="84"/>
      <c r="DIA200" s="84"/>
      <c r="DIB200" s="84"/>
      <c r="DIC200" s="84"/>
      <c r="DID200" s="84"/>
      <c r="DIE200" s="84"/>
      <c r="DIF200" s="84"/>
      <c r="DIG200" s="84"/>
      <c r="DIH200" s="84"/>
      <c r="DII200" s="84"/>
      <c r="DIJ200" s="84"/>
      <c r="DIK200" s="84"/>
      <c r="DIL200" s="84"/>
      <c r="DIM200" s="84"/>
      <c r="DIN200" s="84"/>
      <c r="DIO200" s="84"/>
      <c r="DIP200" s="84"/>
      <c r="DIQ200" s="84"/>
      <c r="DIR200" s="84"/>
      <c r="DIS200" s="84"/>
      <c r="DIT200" s="84"/>
      <c r="DIU200" s="84"/>
      <c r="DIV200" s="84"/>
      <c r="DIW200" s="84"/>
      <c r="DIX200" s="84"/>
      <c r="DIY200" s="84"/>
      <c r="DIZ200" s="84"/>
      <c r="DJA200" s="84"/>
      <c r="DJB200" s="84"/>
      <c r="DJC200" s="84"/>
      <c r="DJD200" s="84"/>
      <c r="DJE200" s="84"/>
      <c r="DJF200" s="84"/>
      <c r="DJG200" s="84"/>
      <c r="DJH200" s="84"/>
      <c r="DJI200" s="84"/>
      <c r="DJJ200" s="84"/>
      <c r="DJK200" s="84"/>
      <c r="DJL200" s="84"/>
      <c r="DJM200" s="84"/>
      <c r="DJN200" s="84"/>
      <c r="DJO200" s="84"/>
      <c r="DJP200" s="84"/>
      <c r="DJQ200" s="84"/>
      <c r="DJR200" s="84"/>
      <c r="DJS200" s="84"/>
      <c r="DJT200" s="84"/>
      <c r="DJU200" s="84"/>
      <c r="DJV200" s="84"/>
      <c r="DJW200" s="84"/>
      <c r="DJX200" s="84"/>
      <c r="DJY200" s="84"/>
      <c r="DJZ200" s="84"/>
      <c r="DKA200" s="84"/>
      <c r="DKB200" s="84"/>
      <c r="DKC200" s="84"/>
      <c r="DKD200" s="84"/>
      <c r="DKE200" s="84"/>
      <c r="DKF200" s="84"/>
      <c r="DKG200" s="84"/>
      <c r="DKH200" s="84"/>
      <c r="DKI200" s="84"/>
      <c r="DKJ200" s="84"/>
      <c r="DKK200" s="84"/>
      <c r="DKL200" s="84"/>
      <c r="DKM200" s="84"/>
      <c r="DKN200" s="84"/>
      <c r="DKO200" s="84"/>
      <c r="DKP200" s="84"/>
      <c r="DKQ200" s="84"/>
      <c r="DKR200" s="84"/>
      <c r="DKS200" s="84"/>
      <c r="DKT200" s="84"/>
      <c r="DKU200" s="84"/>
      <c r="DKV200" s="84"/>
      <c r="DKW200" s="84"/>
      <c r="DKX200" s="84"/>
      <c r="DKY200" s="84"/>
      <c r="DKZ200" s="84"/>
      <c r="DLA200" s="84"/>
      <c r="DLB200" s="84"/>
      <c r="DLC200" s="84"/>
      <c r="DLD200" s="84"/>
      <c r="DLE200" s="84"/>
      <c r="DLF200" s="84"/>
      <c r="DLG200" s="84"/>
      <c r="DLH200" s="84"/>
      <c r="DLI200" s="84"/>
      <c r="DLJ200" s="84"/>
      <c r="DLK200" s="84"/>
      <c r="DLL200" s="84"/>
      <c r="DLM200" s="84"/>
      <c r="DLN200" s="84"/>
      <c r="DLO200" s="84"/>
      <c r="DLP200" s="84"/>
      <c r="DLQ200" s="84"/>
      <c r="DLR200" s="84"/>
      <c r="DLS200" s="84"/>
      <c r="DLT200" s="84"/>
      <c r="DLU200" s="84"/>
      <c r="DLV200" s="84"/>
      <c r="DLW200" s="84"/>
      <c r="DLX200" s="84"/>
      <c r="DLY200" s="84"/>
      <c r="DLZ200" s="84"/>
      <c r="DMA200" s="84"/>
      <c r="DMB200" s="84"/>
      <c r="DMC200" s="84"/>
      <c r="DMD200" s="84"/>
      <c r="DME200" s="84"/>
      <c r="DMF200" s="84"/>
      <c r="DMG200" s="84"/>
      <c r="DMH200" s="84"/>
      <c r="DMI200" s="84"/>
      <c r="DMJ200" s="84"/>
      <c r="DMK200" s="84"/>
      <c r="DML200" s="84"/>
      <c r="DMM200" s="84"/>
      <c r="DMN200" s="84"/>
      <c r="DMO200" s="84"/>
      <c r="DMP200" s="84"/>
      <c r="DMQ200" s="84"/>
      <c r="DMR200" s="84"/>
      <c r="DMS200" s="84"/>
      <c r="DMT200" s="84"/>
      <c r="DMU200" s="84"/>
      <c r="DMV200" s="84"/>
      <c r="DMW200" s="84"/>
      <c r="DMX200" s="84"/>
      <c r="DMY200" s="84"/>
      <c r="DMZ200" s="84"/>
      <c r="DNA200" s="84"/>
      <c r="DNB200" s="84"/>
      <c r="DNC200" s="84"/>
      <c r="DND200" s="84"/>
      <c r="DNE200" s="84"/>
      <c r="DNF200" s="84"/>
      <c r="DNG200" s="84"/>
      <c r="DNH200" s="84"/>
      <c r="DNI200" s="84"/>
      <c r="DNJ200" s="84"/>
      <c r="DNK200" s="84"/>
      <c r="DNL200" s="84"/>
      <c r="DNM200" s="84"/>
      <c r="DNN200" s="84"/>
      <c r="DNO200" s="84"/>
      <c r="DNP200" s="84"/>
      <c r="DNQ200" s="84"/>
      <c r="DNR200" s="84"/>
      <c r="DNS200" s="84"/>
      <c r="DNT200" s="84"/>
      <c r="DNU200" s="84"/>
      <c r="DNV200" s="84"/>
      <c r="DNW200" s="84"/>
      <c r="DNX200" s="84"/>
      <c r="DNY200" s="84"/>
      <c r="DNZ200" s="84"/>
      <c r="DOA200" s="84"/>
      <c r="DOB200" s="84"/>
      <c r="DOC200" s="84"/>
      <c r="DOD200" s="84"/>
      <c r="DOE200" s="84"/>
      <c r="DOF200" s="84"/>
      <c r="DOG200" s="84"/>
      <c r="DOH200" s="84"/>
      <c r="DOI200" s="84"/>
      <c r="DOJ200" s="84"/>
      <c r="DOK200" s="84"/>
      <c r="DOL200" s="84"/>
      <c r="DOM200" s="84"/>
      <c r="DON200" s="84"/>
      <c r="DOO200" s="84"/>
      <c r="DOP200" s="84"/>
      <c r="DOQ200" s="84"/>
      <c r="DOR200" s="84"/>
      <c r="DOS200" s="84"/>
      <c r="DOT200" s="84"/>
      <c r="DOU200" s="84"/>
      <c r="DOV200" s="84"/>
      <c r="DOW200" s="84"/>
      <c r="DOX200" s="84"/>
      <c r="DOY200" s="84"/>
      <c r="DOZ200" s="84"/>
      <c r="DPA200" s="84"/>
      <c r="DPB200" s="84"/>
      <c r="DPC200" s="84"/>
      <c r="DPD200" s="84"/>
      <c r="DPE200" s="84"/>
      <c r="DPF200" s="84"/>
      <c r="DPG200" s="84"/>
      <c r="DPH200" s="84"/>
      <c r="DPI200" s="84"/>
      <c r="DPJ200" s="84"/>
      <c r="DPK200" s="84"/>
      <c r="DPL200" s="84"/>
      <c r="DPM200" s="84"/>
      <c r="DPN200" s="84"/>
      <c r="DPO200" s="84"/>
      <c r="DPP200" s="84"/>
      <c r="DPQ200" s="84"/>
      <c r="DPR200" s="84"/>
      <c r="DPS200" s="84"/>
      <c r="DPT200" s="84"/>
      <c r="DPU200" s="84"/>
      <c r="DPV200" s="84"/>
      <c r="DPW200" s="84"/>
      <c r="DPX200" s="84"/>
      <c r="DPY200" s="84"/>
      <c r="DPZ200" s="84"/>
      <c r="DQA200" s="84"/>
      <c r="DQB200" s="84"/>
      <c r="DQC200" s="84"/>
      <c r="DQD200" s="84"/>
      <c r="DQE200" s="84"/>
      <c r="DQF200" s="84"/>
      <c r="DQG200" s="84"/>
      <c r="DQH200" s="84"/>
      <c r="DQI200" s="84"/>
      <c r="DQJ200" s="84"/>
      <c r="DQK200" s="84"/>
      <c r="DQL200" s="84"/>
      <c r="DQM200" s="84"/>
      <c r="DQN200" s="84"/>
      <c r="DQO200" s="84"/>
      <c r="DQP200" s="84"/>
      <c r="DQQ200" s="84"/>
      <c r="DQR200" s="84"/>
      <c r="DQS200" s="84"/>
      <c r="DQT200" s="84"/>
      <c r="DQU200" s="84"/>
      <c r="DQV200" s="84"/>
      <c r="DQW200" s="84"/>
      <c r="DQX200" s="84"/>
      <c r="DQY200" s="84"/>
      <c r="DQZ200" s="84"/>
      <c r="DRA200" s="84"/>
      <c r="DRB200" s="84"/>
      <c r="DRC200" s="84"/>
      <c r="DRD200" s="84"/>
      <c r="DRE200" s="84"/>
      <c r="DRF200" s="84"/>
      <c r="DRG200" s="84"/>
      <c r="DRH200" s="84"/>
      <c r="DRI200" s="84"/>
      <c r="DRJ200" s="84"/>
      <c r="DRK200" s="84"/>
      <c r="DRL200" s="84"/>
      <c r="DRM200" s="84"/>
      <c r="DRN200" s="84"/>
      <c r="DRO200" s="84"/>
      <c r="DRP200" s="84"/>
      <c r="DRQ200" s="84"/>
      <c r="DRR200" s="84"/>
      <c r="DRS200" s="84"/>
      <c r="DRT200" s="84"/>
      <c r="DRU200" s="84"/>
      <c r="DRV200" s="84"/>
      <c r="DRW200" s="84"/>
      <c r="DRX200" s="84"/>
      <c r="DRY200" s="84"/>
      <c r="DRZ200" s="84"/>
      <c r="DSA200" s="84"/>
      <c r="DSB200" s="84"/>
      <c r="DSC200" s="84"/>
      <c r="DSD200" s="84"/>
      <c r="DSE200" s="84"/>
      <c r="DSF200" s="84"/>
      <c r="DSG200" s="84"/>
      <c r="DSH200" s="84"/>
      <c r="DSI200" s="84"/>
      <c r="DSJ200" s="84"/>
      <c r="DSK200" s="84"/>
      <c r="DSL200" s="84"/>
      <c r="DSM200" s="84"/>
      <c r="DSN200" s="84"/>
      <c r="DSO200" s="84"/>
      <c r="DSP200" s="84"/>
      <c r="DSQ200" s="84"/>
      <c r="DSR200" s="84"/>
      <c r="DSS200" s="84"/>
      <c r="DST200" s="84"/>
      <c r="DSU200" s="84"/>
      <c r="DSV200" s="84"/>
      <c r="DSW200" s="84"/>
      <c r="DSX200" s="84"/>
      <c r="DSY200" s="84"/>
      <c r="DSZ200" s="84"/>
      <c r="DTA200" s="84"/>
      <c r="DTB200" s="84"/>
      <c r="DTC200" s="84"/>
      <c r="DTD200" s="84"/>
      <c r="DTE200" s="84"/>
      <c r="DTF200" s="84"/>
      <c r="DTG200" s="84"/>
      <c r="DTH200" s="84"/>
      <c r="DTI200" s="84"/>
      <c r="DTJ200" s="84"/>
      <c r="DTK200" s="84"/>
      <c r="DTL200" s="84"/>
      <c r="DTM200" s="84"/>
      <c r="DTN200" s="84"/>
      <c r="DTO200" s="84"/>
      <c r="DTP200" s="84"/>
      <c r="DTQ200" s="84"/>
      <c r="DTR200" s="84"/>
      <c r="DTS200" s="84"/>
      <c r="DTT200" s="84"/>
      <c r="DTU200" s="84"/>
      <c r="DTV200" s="84"/>
      <c r="DTW200" s="84"/>
      <c r="DTX200" s="84"/>
      <c r="DTY200" s="84"/>
      <c r="DTZ200" s="84"/>
      <c r="DUA200" s="84"/>
      <c r="DUB200" s="84"/>
      <c r="DUC200" s="84"/>
      <c r="DUD200" s="84"/>
      <c r="DUE200" s="84"/>
      <c r="DUF200" s="84"/>
      <c r="DUG200" s="84"/>
      <c r="DUH200" s="84"/>
      <c r="DUI200" s="84"/>
      <c r="DUJ200" s="84"/>
      <c r="DUK200" s="84"/>
      <c r="DUL200" s="84"/>
      <c r="DUM200" s="84"/>
      <c r="DUN200" s="84"/>
      <c r="DUO200" s="84"/>
      <c r="DUP200" s="84"/>
      <c r="DUQ200" s="84"/>
      <c r="DUR200" s="84"/>
      <c r="DUS200" s="84"/>
      <c r="DUT200" s="84"/>
      <c r="DUU200" s="84"/>
      <c r="DUV200" s="84"/>
      <c r="DUW200" s="84"/>
      <c r="DUX200" s="84"/>
      <c r="DUY200" s="84"/>
      <c r="DUZ200" s="84"/>
      <c r="DVA200" s="84"/>
      <c r="DVB200" s="84"/>
      <c r="DVC200" s="84"/>
      <c r="DVD200" s="84"/>
      <c r="DVE200" s="84"/>
      <c r="DVF200" s="84"/>
      <c r="DVG200" s="84"/>
      <c r="DVH200" s="84"/>
      <c r="DVI200" s="84"/>
      <c r="DVJ200" s="84"/>
      <c r="DVK200" s="84"/>
      <c r="DVL200" s="84"/>
      <c r="DVM200" s="84"/>
      <c r="DVN200" s="84"/>
      <c r="DVO200" s="84"/>
      <c r="DVP200" s="84"/>
      <c r="DVQ200" s="84"/>
      <c r="DVR200" s="84"/>
      <c r="DVS200" s="84"/>
      <c r="DVT200" s="84"/>
      <c r="DVU200" s="84"/>
      <c r="DVV200" s="84"/>
      <c r="DVW200" s="84"/>
      <c r="DVX200" s="84"/>
      <c r="DVY200" s="84"/>
      <c r="DVZ200" s="84"/>
      <c r="DWA200" s="84"/>
      <c r="DWB200" s="84"/>
      <c r="DWC200" s="84"/>
      <c r="DWD200" s="84"/>
      <c r="DWE200" s="84"/>
      <c r="DWF200" s="84"/>
      <c r="DWG200" s="84"/>
      <c r="DWH200" s="84"/>
      <c r="DWI200" s="84"/>
      <c r="DWJ200" s="84"/>
      <c r="DWK200" s="84"/>
      <c r="DWL200" s="84"/>
      <c r="DWM200" s="84"/>
      <c r="DWN200" s="84"/>
      <c r="DWO200" s="84"/>
      <c r="DWP200" s="84"/>
      <c r="DWQ200" s="84"/>
      <c r="DWR200" s="84"/>
      <c r="DWS200" s="84"/>
      <c r="DWT200" s="84"/>
      <c r="DWU200" s="84"/>
      <c r="DWV200" s="84"/>
      <c r="DWW200" s="84"/>
      <c r="DWX200" s="84"/>
      <c r="DWY200" s="84"/>
      <c r="DWZ200" s="84"/>
      <c r="DXA200" s="84"/>
      <c r="DXB200" s="84"/>
      <c r="DXC200" s="84"/>
      <c r="DXD200" s="84"/>
      <c r="DXE200" s="84"/>
      <c r="DXF200" s="84"/>
      <c r="DXG200" s="84"/>
      <c r="DXH200" s="84"/>
      <c r="DXI200" s="84"/>
      <c r="DXJ200" s="84"/>
      <c r="DXK200" s="84"/>
      <c r="DXL200" s="84"/>
      <c r="DXM200" s="84"/>
      <c r="DXN200" s="84"/>
      <c r="DXO200" s="84"/>
      <c r="DXP200" s="84"/>
      <c r="DXQ200" s="84"/>
      <c r="DXR200" s="84"/>
      <c r="DXS200" s="84"/>
      <c r="DXT200" s="84"/>
      <c r="DXU200" s="84"/>
      <c r="DXV200" s="84"/>
      <c r="DXW200" s="84"/>
      <c r="DXX200" s="84"/>
      <c r="DXY200" s="84"/>
      <c r="DXZ200" s="84"/>
      <c r="DYA200" s="84"/>
      <c r="DYB200" s="84"/>
      <c r="DYC200" s="84"/>
      <c r="DYD200" s="84"/>
      <c r="DYE200" s="84"/>
      <c r="DYF200" s="84"/>
      <c r="DYG200" s="84"/>
      <c r="DYH200" s="84"/>
      <c r="DYI200" s="84"/>
      <c r="DYJ200" s="84"/>
      <c r="DYK200" s="84"/>
      <c r="DYL200" s="84"/>
      <c r="DYM200" s="84"/>
      <c r="DYN200" s="84"/>
      <c r="DYO200" s="84"/>
      <c r="DYP200" s="84"/>
      <c r="DYQ200" s="84"/>
      <c r="DYR200" s="84"/>
      <c r="DYS200" s="84"/>
      <c r="DYT200" s="84"/>
      <c r="DYU200" s="84"/>
      <c r="DYV200" s="84"/>
      <c r="DYW200" s="84"/>
      <c r="DYX200" s="84"/>
      <c r="DYY200" s="84"/>
      <c r="DYZ200" s="84"/>
      <c r="DZA200" s="84"/>
      <c r="DZB200" s="84"/>
      <c r="DZC200" s="84"/>
      <c r="DZD200" s="84"/>
      <c r="DZE200" s="84"/>
      <c r="DZF200" s="84"/>
      <c r="DZG200" s="84"/>
      <c r="DZH200" s="84"/>
      <c r="DZI200" s="84"/>
      <c r="DZJ200" s="84"/>
      <c r="DZK200" s="84"/>
      <c r="DZL200" s="84"/>
      <c r="DZM200" s="84"/>
      <c r="DZN200" s="84"/>
      <c r="DZO200" s="84"/>
      <c r="DZP200" s="84"/>
      <c r="DZQ200" s="84"/>
      <c r="DZR200" s="84"/>
      <c r="DZS200" s="84"/>
      <c r="DZT200" s="84"/>
      <c r="DZU200" s="84"/>
      <c r="DZV200" s="84"/>
      <c r="DZW200" s="84"/>
      <c r="DZX200" s="84"/>
      <c r="DZY200" s="84"/>
      <c r="DZZ200" s="84"/>
      <c r="EAA200" s="84"/>
      <c r="EAB200" s="84"/>
      <c r="EAC200" s="84"/>
      <c r="EAD200" s="84"/>
      <c r="EAE200" s="84"/>
      <c r="EAF200" s="84"/>
      <c r="EAG200" s="84"/>
      <c r="EAH200" s="84"/>
      <c r="EAI200" s="84"/>
      <c r="EAJ200" s="84"/>
      <c r="EAK200" s="84"/>
      <c r="EAL200" s="84"/>
      <c r="EAM200" s="84"/>
      <c r="EAN200" s="84"/>
      <c r="EAO200" s="84"/>
      <c r="EAP200" s="84"/>
      <c r="EAQ200" s="84"/>
      <c r="EAR200" s="84"/>
      <c r="EAS200" s="84"/>
      <c r="EAT200" s="84"/>
      <c r="EAU200" s="84"/>
      <c r="EAV200" s="84"/>
      <c r="EAW200" s="84"/>
      <c r="EAX200" s="84"/>
      <c r="EAY200" s="84"/>
      <c r="EAZ200" s="84"/>
      <c r="EBA200" s="84"/>
      <c r="EBB200" s="84"/>
      <c r="EBC200" s="84"/>
      <c r="EBD200" s="84"/>
      <c r="EBE200" s="84"/>
      <c r="EBF200" s="84"/>
      <c r="EBG200" s="84"/>
      <c r="EBH200" s="84"/>
      <c r="EBI200" s="84"/>
      <c r="EBJ200" s="84"/>
      <c r="EBK200" s="84"/>
      <c r="EBL200" s="84"/>
      <c r="EBM200" s="84"/>
      <c r="EBN200" s="84"/>
      <c r="EBO200" s="84"/>
      <c r="EBP200" s="84"/>
      <c r="EBQ200" s="84"/>
      <c r="EBR200" s="84"/>
      <c r="EBS200" s="84"/>
      <c r="EBT200" s="84"/>
      <c r="EBU200" s="84"/>
      <c r="EBV200" s="84"/>
      <c r="EBW200" s="84"/>
      <c r="EBX200" s="84"/>
      <c r="EBY200" s="84"/>
      <c r="EBZ200" s="84"/>
      <c r="ECA200" s="84"/>
      <c r="ECB200" s="84"/>
      <c r="ECC200" s="84"/>
      <c r="ECD200" s="84"/>
      <c r="ECE200" s="84"/>
      <c r="ECF200" s="84"/>
      <c r="ECG200" s="84"/>
      <c r="ECH200" s="84"/>
      <c r="ECI200" s="84"/>
      <c r="ECJ200" s="84"/>
      <c r="ECK200" s="84"/>
      <c r="ECL200" s="84"/>
      <c r="ECM200" s="84"/>
      <c r="ECN200" s="84"/>
      <c r="ECO200" s="84"/>
      <c r="ECP200" s="84"/>
      <c r="ECQ200" s="84"/>
      <c r="ECR200" s="84"/>
      <c r="ECS200" s="84"/>
      <c r="ECT200" s="84"/>
      <c r="ECU200" s="84"/>
      <c r="ECV200" s="84"/>
      <c r="ECW200" s="84"/>
      <c r="ECX200" s="84"/>
      <c r="ECY200" s="84"/>
      <c r="ECZ200" s="84"/>
      <c r="EDA200" s="84"/>
      <c r="EDB200" s="84"/>
      <c r="EDC200" s="84"/>
      <c r="EDD200" s="84"/>
      <c r="EDE200" s="84"/>
      <c r="EDF200" s="84"/>
      <c r="EDG200" s="84"/>
      <c r="EDH200" s="84"/>
      <c r="EDI200" s="84"/>
      <c r="EDJ200" s="84"/>
      <c r="EDK200" s="84"/>
      <c r="EDL200" s="84"/>
      <c r="EDM200" s="84"/>
      <c r="EDN200" s="84"/>
      <c r="EDO200" s="84"/>
      <c r="EDP200" s="84"/>
      <c r="EDQ200" s="84"/>
      <c r="EDR200" s="84"/>
      <c r="EDS200" s="84"/>
      <c r="EDT200" s="84"/>
      <c r="EDU200" s="84"/>
      <c r="EDV200" s="84"/>
      <c r="EDW200" s="84"/>
      <c r="EDX200" s="84"/>
      <c r="EDY200" s="84"/>
      <c r="EDZ200" s="84"/>
      <c r="EEA200" s="84"/>
      <c r="EEB200" s="84"/>
      <c r="EEC200" s="84"/>
      <c r="EED200" s="84"/>
      <c r="EEE200" s="84"/>
      <c r="EEF200" s="84"/>
      <c r="EEG200" s="84"/>
      <c r="EEH200" s="84"/>
      <c r="EEI200" s="84"/>
      <c r="EEJ200" s="84"/>
      <c r="EEK200" s="84"/>
      <c r="EEL200" s="84"/>
      <c r="EEM200" s="84"/>
      <c r="EEN200" s="84"/>
      <c r="EEO200" s="84"/>
      <c r="EEP200" s="84"/>
      <c r="EEQ200" s="84"/>
      <c r="EER200" s="84"/>
      <c r="EES200" s="84"/>
      <c r="EET200" s="84"/>
      <c r="EEU200" s="84"/>
      <c r="EEV200" s="84"/>
      <c r="EEW200" s="84"/>
      <c r="EEX200" s="84"/>
      <c r="EEY200" s="84"/>
      <c r="EEZ200" s="84"/>
      <c r="EFA200" s="84"/>
      <c r="EFB200" s="84"/>
      <c r="EFC200" s="84"/>
      <c r="EFD200" s="84"/>
      <c r="EFE200" s="84"/>
      <c r="EFF200" s="84"/>
      <c r="EFG200" s="84"/>
      <c r="EFH200" s="84"/>
      <c r="EFI200" s="84"/>
      <c r="EFJ200" s="84"/>
      <c r="EFK200" s="84"/>
      <c r="EFL200" s="84"/>
      <c r="EFM200" s="84"/>
      <c r="EFN200" s="84"/>
      <c r="EFO200" s="84"/>
      <c r="EFP200" s="84"/>
      <c r="EFQ200" s="84"/>
      <c r="EFR200" s="84"/>
      <c r="EFS200" s="84"/>
      <c r="EFT200" s="84"/>
      <c r="EFU200" s="84"/>
      <c r="EFV200" s="84"/>
      <c r="EFW200" s="84"/>
      <c r="EFX200" s="84"/>
      <c r="EFY200" s="84"/>
      <c r="EFZ200" s="84"/>
      <c r="EGA200" s="84"/>
      <c r="EGB200" s="84"/>
      <c r="EGC200" s="84"/>
      <c r="EGD200" s="84"/>
      <c r="EGE200" s="84"/>
      <c r="EGF200" s="84"/>
      <c r="EGG200" s="84"/>
      <c r="EGH200" s="84"/>
      <c r="EGI200" s="84"/>
      <c r="EGJ200" s="84"/>
      <c r="EGK200" s="84"/>
      <c r="EGL200" s="84"/>
      <c r="EGM200" s="84"/>
      <c r="EGN200" s="84"/>
      <c r="EGO200" s="84"/>
      <c r="EGP200" s="84"/>
      <c r="EGQ200" s="84"/>
      <c r="EGR200" s="84"/>
      <c r="EGS200" s="84"/>
      <c r="EGT200" s="84"/>
      <c r="EGU200" s="84"/>
      <c r="EGV200" s="84"/>
      <c r="EGW200" s="84"/>
      <c r="EGX200" s="84"/>
      <c r="EGY200" s="84"/>
      <c r="EGZ200" s="84"/>
      <c r="EHA200" s="84"/>
      <c r="EHB200" s="84"/>
      <c r="EHC200" s="84"/>
      <c r="EHD200" s="84"/>
      <c r="EHE200" s="84"/>
      <c r="EHF200" s="84"/>
      <c r="EHG200" s="84"/>
      <c r="EHH200" s="84"/>
      <c r="EHI200" s="84"/>
      <c r="EHJ200" s="84"/>
      <c r="EHK200" s="84"/>
      <c r="EHL200" s="84"/>
      <c r="EHM200" s="84"/>
      <c r="EHN200" s="84"/>
      <c r="EHO200" s="84"/>
      <c r="EHP200" s="84"/>
      <c r="EHQ200" s="84"/>
      <c r="EHR200" s="84"/>
      <c r="EHS200" s="84"/>
      <c r="EHT200" s="84"/>
      <c r="EHU200" s="84"/>
      <c r="EHV200" s="84"/>
      <c r="EHW200" s="84"/>
      <c r="EHX200" s="84"/>
      <c r="EHY200" s="84"/>
      <c r="EHZ200" s="84"/>
      <c r="EIA200" s="84"/>
      <c r="EIB200" s="84"/>
      <c r="EIC200" s="84"/>
      <c r="EID200" s="84"/>
      <c r="EIE200" s="84"/>
      <c r="EIF200" s="84"/>
      <c r="EIG200" s="84"/>
      <c r="EIH200" s="84"/>
      <c r="EII200" s="84"/>
      <c r="EIJ200" s="84"/>
      <c r="EIK200" s="84"/>
      <c r="EIL200" s="84"/>
      <c r="EIM200" s="84"/>
      <c r="EIN200" s="84"/>
      <c r="EIO200" s="84"/>
      <c r="EIP200" s="84"/>
      <c r="EIQ200" s="84"/>
      <c r="EIR200" s="84"/>
      <c r="EIS200" s="84"/>
      <c r="EIT200" s="84"/>
      <c r="EIU200" s="84"/>
      <c r="EIV200" s="84"/>
      <c r="EIW200" s="84"/>
      <c r="EIX200" s="84"/>
      <c r="EIY200" s="84"/>
      <c r="EIZ200" s="84"/>
      <c r="EJA200" s="84"/>
      <c r="EJB200" s="84"/>
      <c r="EJC200" s="84"/>
      <c r="EJD200" s="84"/>
      <c r="EJE200" s="84"/>
      <c r="EJF200" s="84"/>
      <c r="EJG200" s="84"/>
      <c r="EJH200" s="84"/>
      <c r="EJI200" s="84"/>
      <c r="EJJ200" s="84"/>
      <c r="EJK200" s="84"/>
      <c r="EJL200" s="84"/>
      <c r="EJM200" s="84"/>
      <c r="EJN200" s="84"/>
      <c r="EJO200" s="84"/>
      <c r="EJP200" s="84"/>
      <c r="EJQ200" s="84"/>
      <c r="EJR200" s="84"/>
      <c r="EJS200" s="84"/>
      <c r="EJT200" s="84"/>
      <c r="EJU200" s="84"/>
      <c r="EJV200" s="84"/>
      <c r="EJW200" s="84"/>
      <c r="EJX200" s="84"/>
      <c r="EJY200" s="84"/>
      <c r="EJZ200" s="84"/>
      <c r="EKA200" s="84"/>
      <c r="EKB200" s="84"/>
      <c r="EKC200" s="84"/>
      <c r="EKD200" s="84"/>
      <c r="EKE200" s="84"/>
      <c r="EKF200" s="84"/>
      <c r="EKG200" s="84"/>
      <c r="EKH200" s="84"/>
      <c r="EKI200" s="84"/>
      <c r="EKJ200" s="84"/>
      <c r="EKK200" s="84"/>
      <c r="EKL200" s="84"/>
      <c r="EKM200" s="84"/>
      <c r="EKN200" s="84"/>
      <c r="EKO200" s="84"/>
      <c r="EKP200" s="84"/>
      <c r="EKQ200" s="84"/>
      <c r="EKR200" s="84"/>
      <c r="EKS200" s="84"/>
      <c r="EKT200" s="84"/>
      <c r="EKU200" s="84"/>
      <c r="EKV200" s="84"/>
      <c r="EKW200" s="84"/>
      <c r="EKX200" s="84"/>
      <c r="EKY200" s="84"/>
      <c r="EKZ200" s="84"/>
      <c r="ELA200" s="84"/>
      <c r="ELB200" s="84"/>
      <c r="ELC200" s="84"/>
      <c r="ELD200" s="84"/>
      <c r="ELE200" s="84"/>
      <c r="ELF200" s="84"/>
      <c r="ELG200" s="84"/>
      <c r="ELH200" s="84"/>
      <c r="ELI200" s="84"/>
      <c r="ELJ200" s="84"/>
      <c r="ELK200" s="84"/>
      <c r="ELL200" s="84"/>
      <c r="ELM200" s="84"/>
      <c r="ELN200" s="84"/>
      <c r="ELO200" s="84"/>
      <c r="ELP200" s="84"/>
      <c r="ELQ200" s="84"/>
      <c r="ELR200" s="84"/>
      <c r="ELS200" s="84"/>
      <c r="ELT200" s="84"/>
      <c r="ELU200" s="84"/>
      <c r="ELV200" s="84"/>
      <c r="ELW200" s="84"/>
      <c r="ELX200" s="84"/>
      <c r="ELY200" s="84"/>
      <c r="ELZ200" s="84"/>
      <c r="EMA200" s="84"/>
      <c r="EMB200" s="84"/>
      <c r="EMC200" s="84"/>
      <c r="EMD200" s="84"/>
      <c r="EME200" s="84"/>
      <c r="EMF200" s="84"/>
      <c r="EMG200" s="84"/>
      <c r="EMH200" s="84"/>
      <c r="EMI200" s="84"/>
      <c r="EMJ200" s="84"/>
      <c r="EMK200" s="84"/>
      <c r="EML200" s="84"/>
      <c r="EMM200" s="84"/>
      <c r="EMN200" s="84"/>
      <c r="EMO200" s="84"/>
      <c r="EMP200" s="84"/>
      <c r="EMQ200" s="84"/>
      <c r="EMR200" s="84"/>
      <c r="EMS200" s="84"/>
      <c r="EMT200" s="84"/>
      <c r="EMU200" s="84"/>
      <c r="EMV200" s="84"/>
      <c r="EMW200" s="84"/>
      <c r="EMX200" s="84"/>
      <c r="EMY200" s="84"/>
      <c r="EMZ200" s="84"/>
      <c r="ENA200" s="84"/>
      <c r="ENB200" s="84"/>
      <c r="ENC200" s="84"/>
      <c r="END200" s="84"/>
      <c r="ENE200" s="84"/>
      <c r="ENF200" s="84"/>
      <c r="ENG200" s="84"/>
      <c r="ENH200" s="84"/>
      <c r="ENI200" s="84"/>
      <c r="ENJ200" s="84"/>
      <c r="ENK200" s="84"/>
      <c r="ENL200" s="84"/>
      <c r="ENM200" s="84"/>
      <c r="ENN200" s="84"/>
      <c r="ENO200" s="84"/>
      <c r="ENP200" s="84"/>
      <c r="ENQ200" s="84"/>
      <c r="ENR200" s="84"/>
      <c r="ENS200" s="84"/>
      <c r="ENT200" s="84"/>
      <c r="ENU200" s="84"/>
      <c r="ENV200" s="84"/>
      <c r="ENW200" s="84"/>
      <c r="ENX200" s="84"/>
      <c r="ENY200" s="84"/>
      <c r="ENZ200" s="84"/>
      <c r="EOA200" s="84"/>
      <c r="EOB200" s="84"/>
      <c r="EOC200" s="84"/>
      <c r="EOD200" s="84"/>
      <c r="EOE200" s="84"/>
      <c r="EOF200" s="84"/>
      <c r="EOG200" s="84"/>
      <c r="EOH200" s="84"/>
      <c r="EOI200" s="84"/>
      <c r="EOJ200" s="84"/>
      <c r="EOK200" s="84"/>
      <c r="EOL200" s="84"/>
      <c r="EOM200" s="84"/>
      <c r="EON200" s="84"/>
      <c r="EOO200" s="84"/>
      <c r="EOP200" s="84"/>
      <c r="EOQ200" s="84"/>
      <c r="EOR200" s="84"/>
      <c r="EOS200" s="84"/>
      <c r="EOT200" s="84"/>
      <c r="EOU200" s="84"/>
      <c r="EOV200" s="84"/>
      <c r="EOW200" s="84"/>
      <c r="EOX200" s="84"/>
      <c r="EOY200" s="84"/>
      <c r="EOZ200" s="84"/>
      <c r="EPA200" s="84"/>
      <c r="EPB200" s="84"/>
      <c r="EPC200" s="84"/>
      <c r="EPD200" s="84"/>
      <c r="EPE200" s="84"/>
      <c r="EPF200" s="84"/>
      <c r="EPG200" s="84"/>
      <c r="EPH200" s="84"/>
      <c r="EPI200" s="84"/>
      <c r="EPJ200" s="84"/>
      <c r="EPK200" s="84"/>
      <c r="EPL200" s="84"/>
      <c r="EPM200" s="84"/>
      <c r="EPN200" s="84"/>
      <c r="EPO200" s="84"/>
      <c r="EPP200" s="84"/>
      <c r="EPQ200" s="84"/>
      <c r="EPR200" s="84"/>
      <c r="EPS200" s="84"/>
      <c r="EPT200" s="84"/>
      <c r="EPU200" s="84"/>
      <c r="EPV200" s="84"/>
      <c r="EPW200" s="84"/>
      <c r="EPX200" s="84"/>
      <c r="EPY200" s="84"/>
      <c r="EPZ200" s="84"/>
      <c r="EQA200" s="84"/>
      <c r="EQB200" s="84"/>
      <c r="EQC200" s="84"/>
      <c r="EQD200" s="84"/>
      <c r="EQE200" s="84"/>
      <c r="EQF200" s="84"/>
      <c r="EQG200" s="84"/>
      <c r="EQH200" s="84"/>
      <c r="EQI200" s="84"/>
      <c r="EQJ200" s="84"/>
      <c r="EQK200" s="84"/>
      <c r="EQL200" s="84"/>
      <c r="EQM200" s="84"/>
      <c r="EQN200" s="84"/>
      <c r="EQO200" s="84"/>
      <c r="EQP200" s="84"/>
      <c r="EQQ200" s="84"/>
      <c r="EQR200" s="84"/>
      <c r="EQS200" s="84"/>
      <c r="EQT200" s="84"/>
      <c r="EQU200" s="84"/>
      <c r="EQV200" s="84"/>
      <c r="EQW200" s="84"/>
      <c r="EQX200" s="84"/>
      <c r="EQY200" s="84"/>
      <c r="EQZ200" s="84"/>
      <c r="ERA200" s="84"/>
      <c r="ERB200" s="84"/>
      <c r="ERC200" s="84"/>
      <c r="ERD200" s="84"/>
      <c r="ERE200" s="84"/>
      <c r="ERF200" s="84"/>
      <c r="ERG200" s="84"/>
      <c r="ERH200" s="84"/>
      <c r="ERI200" s="84"/>
      <c r="ERJ200" s="84"/>
      <c r="ERK200" s="84"/>
      <c r="ERL200" s="84"/>
      <c r="ERM200" s="84"/>
      <c r="ERN200" s="84"/>
      <c r="ERO200" s="84"/>
      <c r="ERP200" s="84"/>
      <c r="ERQ200" s="84"/>
      <c r="ERR200" s="84"/>
      <c r="ERS200" s="84"/>
      <c r="ERT200" s="84"/>
      <c r="ERU200" s="84"/>
      <c r="ERV200" s="84"/>
      <c r="ERW200" s="84"/>
      <c r="ERX200" s="84"/>
      <c r="ERY200" s="84"/>
      <c r="ERZ200" s="84"/>
      <c r="ESA200" s="84"/>
      <c r="ESB200" s="84"/>
      <c r="ESC200" s="84"/>
      <c r="ESD200" s="84"/>
      <c r="ESE200" s="84"/>
      <c r="ESF200" s="84"/>
      <c r="ESG200" s="84"/>
      <c r="ESH200" s="84"/>
      <c r="ESI200" s="84"/>
      <c r="ESJ200" s="84"/>
      <c r="ESK200" s="84"/>
      <c r="ESL200" s="84"/>
      <c r="ESM200" s="84"/>
      <c r="ESN200" s="84"/>
      <c r="ESO200" s="84"/>
      <c r="ESP200" s="84"/>
      <c r="ESQ200" s="84"/>
      <c r="ESR200" s="84"/>
      <c r="ESS200" s="84"/>
      <c r="EST200" s="84"/>
      <c r="ESU200" s="84"/>
      <c r="ESV200" s="84"/>
      <c r="ESW200" s="84"/>
      <c r="ESX200" s="84"/>
      <c r="ESY200" s="84"/>
      <c r="ESZ200" s="84"/>
      <c r="ETA200" s="84"/>
      <c r="ETB200" s="84"/>
      <c r="ETC200" s="84"/>
      <c r="ETD200" s="84"/>
      <c r="ETE200" s="84"/>
      <c r="ETF200" s="84"/>
      <c r="ETG200" s="84"/>
      <c r="ETH200" s="84"/>
      <c r="ETI200" s="84"/>
      <c r="ETJ200" s="84"/>
      <c r="ETK200" s="84"/>
      <c r="ETL200" s="84"/>
      <c r="ETM200" s="84"/>
      <c r="ETN200" s="84"/>
      <c r="ETO200" s="84"/>
      <c r="ETP200" s="84"/>
      <c r="ETQ200" s="84"/>
      <c r="ETR200" s="84"/>
      <c r="ETS200" s="84"/>
      <c r="ETT200" s="84"/>
      <c r="ETU200" s="84"/>
      <c r="ETV200" s="84"/>
      <c r="ETW200" s="84"/>
      <c r="ETX200" s="84"/>
      <c r="ETY200" s="84"/>
      <c r="ETZ200" s="84"/>
      <c r="EUA200" s="84"/>
      <c r="EUB200" s="84"/>
      <c r="EUC200" s="84"/>
      <c r="EUD200" s="84"/>
      <c r="EUE200" s="84"/>
      <c r="EUF200" s="84"/>
      <c r="EUG200" s="84"/>
      <c r="EUH200" s="84"/>
      <c r="EUI200" s="84"/>
      <c r="EUJ200" s="84"/>
      <c r="EUK200" s="84"/>
      <c r="EUL200" s="84"/>
      <c r="EUM200" s="84"/>
      <c r="EUN200" s="84"/>
      <c r="EUO200" s="84"/>
      <c r="EUP200" s="84"/>
      <c r="EUQ200" s="84"/>
      <c r="EUR200" s="84"/>
      <c r="EUS200" s="84"/>
      <c r="EUT200" s="84"/>
      <c r="EUU200" s="84"/>
      <c r="EUV200" s="84"/>
      <c r="EUW200" s="84"/>
      <c r="EUX200" s="84"/>
      <c r="EUY200" s="84"/>
      <c r="EUZ200" s="84"/>
      <c r="EVA200" s="84"/>
      <c r="EVB200" s="84"/>
      <c r="EVC200" s="84"/>
      <c r="EVD200" s="84"/>
      <c r="EVE200" s="84"/>
      <c r="EVF200" s="84"/>
      <c r="EVG200" s="84"/>
      <c r="EVH200" s="84"/>
      <c r="EVI200" s="84"/>
      <c r="EVJ200" s="84"/>
      <c r="EVK200" s="84"/>
      <c r="EVL200" s="84"/>
      <c r="EVM200" s="84"/>
      <c r="EVN200" s="84"/>
      <c r="EVO200" s="84"/>
      <c r="EVP200" s="84"/>
      <c r="EVQ200" s="84"/>
      <c r="EVR200" s="84"/>
      <c r="EVS200" s="84"/>
      <c r="EVT200" s="84"/>
      <c r="EVU200" s="84"/>
      <c r="EVV200" s="84"/>
      <c r="EVW200" s="84"/>
      <c r="EVX200" s="84"/>
      <c r="EVY200" s="84"/>
      <c r="EVZ200" s="84"/>
      <c r="EWA200" s="84"/>
      <c r="EWB200" s="84"/>
      <c r="EWC200" s="84"/>
      <c r="EWD200" s="84"/>
      <c r="EWE200" s="84"/>
      <c r="EWF200" s="84"/>
      <c r="EWG200" s="84"/>
      <c r="EWH200" s="84"/>
      <c r="EWI200" s="84"/>
      <c r="EWJ200" s="84"/>
      <c r="EWK200" s="84"/>
      <c r="EWL200" s="84"/>
      <c r="EWM200" s="84"/>
      <c r="EWN200" s="84"/>
      <c r="EWO200" s="84"/>
      <c r="EWP200" s="84"/>
      <c r="EWQ200" s="84"/>
      <c r="EWR200" s="84"/>
      <c r="EWS200" s="84"/>
      <c r="EWT200" s="84"/>
      <c r="EWU200" s="84"/>
      <c r="EWV200" s="84"/>
      <c r="EWW200" s="84"/>
      <c r="EWX200" s="84"/>
      <c r="EWY200" s="84"/>
      <c r="EWZ200" s="84"/>
      <c r="EXA200" s="84"/>
      <c r="EXB200" s="84"/>
      <c r="EXC200" s="84"/>
      <c r="EXD200" s="84"/>
      <c r="EXE200" s="84"/>
      <c r="EXF200" s="84"/>
      <c r="EXG200" s="84"/>
      <c r="EXH200" s="84"/>
      <c r="EXI200" s="84"/>
      <c r="EXJ200" s="84"/>
      <c r="EXK200" s="84"/>
      <c r="EXL200" s="84"/>
      <c r="EXM200" s="84"/>
      <c r="EXN200" s="84"/>
      <c r="EXO200" s="84"/>
      <c r="EXP200" s="84"/>
      <c r="EXQ200" s="84"/>
      <c r="EXR200" s="84"/>
      <c r="EXS200" s="84"/>
      <c r="EXT200" s="84"/>
      <c r="EXU200" s="84"/>
      <c r="EXV200" s="84"/>
      <c r="EXW200" s="84"/>
      <c r="EXX200" s="84"/>
      <c r="EXY200" s="84"/>
      <c r="EXZ200" s="84"/>
      <c r="EYA200" s="84"/>
      <c r="EYB200" s="84"/>
      <c r="EYC200" s="84"/>
      <c r="EYD200" s="84"/>
      <c r="EYE200" s="84"/>
      <c r="EYF200" s="84"/>
      <c r="EYG200" s="84"/>
      <c r="EYH200" s="84"/>
      <c r="EYI200" s="84"/>
      <c r="EYJ200" s="84"/>
      <c r="EYK200" s="84"/>
      <c r="EYL200" s="84"/>
      <c r="EYM200" s="84"/>
      <c r="EYN200" s="84"/>
      <c r="EYO200" s="84"/>
      <c r="EYP200" s="84"/>
      <c r="EYQ200" s="84"/>
      <c r="EYR200" s="84"/>
      <c r="EYS200" s="84"/>
      <c r="EYT200" s="84"/>
      <c r="EYU200" s="84"/>
      <c r="EYV200" s="84"/>
      <c r="EYW200" s="84"/>
      <c r="EYX200" s="84"/>
      <c r="EYY200" s="84"/>
      <c r="EYZ200" s="84"/>
      <c r="EZA200" s="84"/>
      <c r="EZB200" s="84"/>
      <c r="EZC200" s="84"/>
      <c r="EZD200" s="84"/>
      <c r="EZE200" s="84"/>
      <c r="EZF200" s="84"/>
      <c r="EZG200" s="84"/>
      <c r="EZH200" s="84"/>
      <c r="EZI200" s="84"/>
      <c r="EZJ200" s="84"/>
      <c r="EZK200" s="84"/>
      <c r="EZL200" s="84"/>
      <c r="EZM200" s="84"/>
      <c r="EZN200" s="84"/>
      <c r="EZO200" s="84"/>
      <c r="EZP200" s="84"/>
      <c r="EZQ200" s="84"/>
      <c r="EZR200" s="84"/>
      <c r="EZS200" s="84"/>
      <c r="EZT200" s="84"/>
      <c r="EZU200" s="84"/>
      <c r="EZV200" s="84"/>
      <c r="EZW200" s="84"/>
      <c r="EZX200" s="84"/>
      <c r="EZY200" s="84"/>
      <c r="EZZ200" s="84"/>
      <c r="FAA200" s="84"/>
      <c r="FAB200" s="84"/>
      <c r="FAC200" s="84"/>
      <c r="FAD200" s="84"/>
      <c r="FAE200" s="84"/>
      <c r="FAF200" s="84"/>
      <c r="FAG200" s="84"/>
      <c r="FAH200" s="84"/>
      <c r="FAI200" s="84"/>
      <c r="FAJ200" s="84"/>
      <c r="FAK200" s="84"/>
      <c r="FAL200" s="84"/>
      <c r="FAM200" s="84"/>
      <c r="FAN200" s="84"/>
      <c r="FAO200" s="84"/>
      <c r="FAP200" s="84"/>
      <c r="FAQ200" s="84"/>
      <c r="FAR200" s="84"/>
      <c r="FAS200" s="84"/>
      <c r="FAT200" s="84"/>
      <c r="FAU200" s="84"/>
      <c r="FAV200" s="84"/>
      <c r="FAW200" s="84"/>
      <c r="FAX200" s="84"/>
      <c r="FAY200" s="84"/>
      <c r="FAZ200" s="84"/>
      <c r="FBA200" s="84"/>
      <c r="FBB200" s="84"/>
      <c r="FBC200" s="84"/>
      <c r="FBD200" s="84"/>
      <c r="FBE200" s="84"/>
      <c r="FBF200" s="84"/>
      <c r="FBG200" s="84"/>
      <c r="FBH200" s="84"/>
      <c r="FBI200" s="84"/>
      <c r="FBJ200" s="84"/>
      <c r="FBK200" s="84"/>
      <c r="FBL200" s="84"/>
      <c r="FBM200" s="84"/>
      <c r="FBN200" s="84"/>
      <c r="FBO200" s="84"/>
      <c r="FBP200" s="84"/>
      <c r="FBQ200" s="84"/>
      <c r="FBR200" s="84"/>
      <c r="FBS200" s="84"/>
      <c r="FBT200" s="84"/>
      <c r="FBU200" s="84"/>
      <c r="FBV200" s="84"/>
      <c r="FBW200" s="84"/>
      <c r="FBX200" s="84"/>
      <c r="FBY200" s="84"/>
      <c r="FBZ200" s="84"/>
      <c r="FCA200" s="84"/>
      <c r="FCB200" s="84"/>
      <c r="FCC200" s="84"/>
      <c r="FCD200" s="84"/>
      <c r="FCE200" s="84"/>
      <c r="FCF200" s="84"/>
      <c r="FCG200" s="84"/>
      <c r="FCH200" s="84"/>
      <c r="FCI200" s="84"/>
      <c r="FCJ200" s="84"/>
      <c r="FCK200" s="84"/>
      <c r="FCL200" s="84"/>
      <c r="FCM200" s="84"/>
      <c r="FCN200" s="84"/>
      <c r="FCO200" s="84"/>
      <c r="FCP200" s="84"/>
      <c r="FCQ200" s="84"/>
      <c r="FCR200" s="84"/>
      <c r="FCS200" s="84"/>
      <c r="FCT200" s="84"/>
      <c r="FCU200" s="84"/>
      <c r="FCV200" s="84"/>
      <c r="FCW200" s="84"/>
      <c r="FCX200" s="84"/>
      <c r="FCY200" s="84"/>
      <c r="FCZ200" s="84"/>
      <c r="FDA200" s="84"/>
      <c r="FDB200" s="84"/>
      <c r="FDC200" s="84"/>
      <c r="FDD200" s="84"/>
      <c r="FDE200" s="84"/>
      <c r="FDF200" s="84"/>
      <c r="FDG200" s="84"/>
      <c r="FDH200" s="84"/>
      <c r="FDI200" s="84"/>
      <c r="FDJ200" s="84"/>
      <c r="FDK200" s="84"/>
      <c r="FDL200" s="84"/>
      <c r="FDM200" s="84"/>
      <c r="FDN200" s="84"/>
      <c r="FDO200" s="84"/>
      <c r="FDP200" s="84"/>
      <c r="FDQ200" s="84"/>
      <c r="FDR200" s="84"/>
      <c r="FDS200" s="84"/>
      <c r="FDT200" s="84"/>
      <c r="FDU200" s="84"/>
      <c r="FDV200" s="84"/>
      <c r="FDW200" s="84"/>
      <c r="FDX200" s="84"/>
      <c r="FDY200" s="84"/>
      <c r="FDZ200" s="84"/>
      <c r="FEA200" s="84"/>
      <c r="FEB200" s="84"/>
      <c r="FEC200" s="84"/>
      <c r="FED200" s="84"/>
      <c r="FEE200" s="84"/>
      <c r="FEF200" s="84"/>
      <c r="FEG200" s="84"/>
      <c r="FEH200" s="84"/>
      <c r="FEI200" s="84"/>
      <c r="FEJ200" s="84"/>
      <c r="FEK200" s="84"/>
      <c r="FEL200" s="84"/>
      <c r="FEM200" s="84"/>
      <c r="FEN200" s="84"/>
      <c r="FEO200" s="84"/>
      <c r="FEP200" s="84"/>
      <c r="FEQ200" s="84"/>
      <c r="FER200" s="84"/>
      <c r="FES200" s="84"/>
      <c r="FET200" s="84"/>
      <c r="FEU200" s="84"/>
      <c r="FEV200" s="84"/>
      <c r="FEW200" s="84"/>
      <c r="FEX200" s="84"/>
      <c r="FEY200" s="84"/>
      <c r="FEZ200" s="84"/>
      <c r="FFA200" s="84"/>
      <c r="FFB200" s="84"/>
      <c r="FFC200" s="84"/>
      <c r="FFD200" s="84"/>
      <c r="FFE200" s="84"/>
      <c r="FFF200" s="84"/>
      <c r="FFG200" s="84"/>
      <c r="FFH200" s="84"/>
      <c r="FFI200" s="84"/>
      <c r="FFJ200" s="84"/>
      <c r="FFK200" s="84"/>
      <c r="FFL200" s="84"/>
      <c r="FFM200" s="84"/>
      <c r="FFN200" s="84"/>
      <c r="FFO200" s="84"/>
      <c r="FFP200" s="84"/>
      <c r="FFQ200" s="84"/>
      <c r="FFR200" s="84"/>
      <c r="FFS200" s="84"/>
      <c r="FFT200" s="84"/>
      <c r="FFU200" s="84"/>
      <c r="FFV200" s="84"/>
      <c r="FFW200" s="84"/>
      <c r="FFX200" s="84"/>
      <c r="FFY200" s="84"/>
      <c r="FFZ200" s="84"/>
      <c r="FGA200" s="84"/>
      <c r="FGB200" s="84"/>
      <c r="FGC200" s="84"/>
      <c r="FGD200" s="84"/>
      <c r="FGE200" s="84"/>
      <c r="FGF200" s="84"/>
      <c r="FGG200" s="84"/>
      <c r="FGH200" s="84"/>
      <c r="FGI200" s="84"/>
      <c r="FGJ200" s="84"/>
      <c r="FGK200" s="84"/>
      <c r="FGL200" s="84"/>
      <c r="FGM200" s="84"/>
      <c r="FGN200" s="84"/>
      <c r="FGO200" s="84"/>
      <c r="FGP200" s="84"/>
      <c r="FGQ200" s="84"/>
      <c r="FGR200" s="84"/>
      <c r="FGS200" s="84"/>
      <c r="FGT200" s="84"/>
      <c r="FGU200" s="84"/>
      <c r="FGV200" s="84"/>
      <c r="FGW200" s="84"/>
      <c r="FGX200" s="84"/>
      <c r="FGY200" s="84"/>
      <c r="FGZ200" s="84"/>
      <c r="FHA200" s="84"/>
      <c r="FHB200" s="84"/>
      <c r="FHC200" s="84"/>
      <c r="FHD200" s="84"/>
      <c r="FHE200" s="84"/>
      <c r="FHF200" s="84"/>
      <c r="FHG200" s="84"/>
      <c r="FHH200" s="84"/>
      <c r="FHI200" s="84"/>
      <c r="FHJ200" s="84"/>
      <c r="FHK200" s="84"/>
      <c r="FHL200" s="84"/>
      <c r="FHM200" s="84"/>
      <c r="FHN200" s="84"/>
      <c r="FHO200" s="84"/>
      <c r="FHP200" s="84"/>
      <c r="FHQ200" s="84"/>
      <c r="FHR200" s="84"/>
      <c r="FHS200" s="84"/>
      <c r="FHT200" s="84"/>
      <c r="FHU200" s="84"/>
      <c r="FHV200" s="84"/>
      <c r="FHW200" s="84"/>
      <c r="FHX200" s="84"/>
      <c r="FHY200" s="84"/>
      <c r="FHZ200" s="84"/>
      <c r="FIA200" s="84"/>
      <c r="FIB200" s="84"/>
      <c r="FIC200" s="84"/>
      <c r="FID200" s="84"/>
      <c r="FIE200" s="84"/>
      <c r="FIF200" s="84"/>
      <c r="FIG200" s="84"/>
      <c r="FIH200" s="84"/>
      <c r="FII200" s="84"/>
      <c r="FIJ200" s="84"/>
      <c r="FIK200" s="84"/>
      <c r="FIL200" s="84"/>
      <c r="FIM200" s="84"/>
      <c r="FIN200" s="84"/>
      <c r="FIO200" s="84"/>
      <c r="FIP200" s="84"/>
      <c r="FIQ200" s="84"/>
      <c r="FIR200" s="84"/>
      <c r="FIS200" s="84"/>
      <c r="FIT200" s="84"/>
      <c r="FIU200" s="84"/>
      <c r="FIV200" s="84"/>
      <c r="FIW200" s="84"/>
      <c r="FIX200" s="84"/>
      <c r="FIY200" s="84"/>
      <c r="FIZ200" s="84"/>
      <c r="FJA200" s="84"/>
      <c r="FJB200" s="84"/>
      <c r="FJC200" s="84"/>
      <c r="FJD200" s="84"/>
      <c r="FJE200" s="84"/>
      <c r="FJF200" s="84"/>
      <c r="FJG200" s="84"/>
      <c r="FJH200" s="84"/>
      <c r="FJI200" s="84"/>
      <c r="FJJ200" s="84"/>
      <c r="FJK200" s="84"/>
      <c r="FJL200" s="84"/>
      <c r="FJM200" s="84"/>
      <c r="FJN200" s="84"/>
      <c r="FJO200" s="84"/>
      <c r="FJP200" s="84"/>
      <c r="FJQ200" s="84"/>
      <c r="FJR200" s="84"/>
      <c r="FJS200" s="84"/>
      <c r="FJT200" s="84"/>
      <c r="FJU200" s="84"/>
      <c r="FJV200" s="84"/>
      <c r="FJW200" s="84"/>
      <c r="FJX200" s="84"/>
      <c r="FJY200" s="84"/>
      <c r="FJZ200" s="84"/>
      <c r="FKA200" s="84"/>
      <c r="FKB200" s="84"/>
      <c r="FKC200" s="84"/>
      <c r="FKD200" s="84"/>
      <c r="FKE200" s="84"/>
      <c r="FKF200" s="84"/>
      <c r="FKG200" s="84"/>
      <c r="FKH200" s="84"/>
      <c r="FKI200" s="84"/>
      <c r="FKJ200" s="84"/>
      <c r="FKK200" s="84"/>
      <c r="FKL200" s="84"/>
      <c r="FKM200" s="84"/>
      <c r="FKN200" s="84"/>
      <c r="FKO200" s="84"/>
      <c r="FKP200" s="84"/>
      <c r="FKQ200" s="84"/>
      <c r="FKR200" s="84"/>
      <c r="FKS200" s="84"/>
      <c r="FKT200" s="84"/>
      <c r="FKU200" s="84"/>
      <c r="FKV200" s="84"/>
      <c r="FKW200" s="84"/>
      <c r="FKX200" s="84"/>
      <c r="FKY200" s="84"/>
      <c r="FKZ200" s="84"/>
      <c r="FLA200" s="84"/>
      <c r="FLB200" s="84"/>
      <c r="FLC200" s="84"/>
      <c r="FLD200" s="84"/>
      <c r="FLE200" s="84"/>
      <c r="FLF200" s="84"/>
      <c r="FLG200" s="84"/>
      <c r="FLH200" s="84"/>
      <c r="FLI200" s="84"/>
      <c r="FLJ200" s="84"/>
      <c r="FLK200" s="84"/>
      <c r="FLL200" s="84"/>
      <c r="FLM200" s="84"/>
      <c r="FLN200" s="84"/>
      <c r="FLO200" s="84"/>
      <c r="FLP200" s="84"/>
      <c r="FLQ200" s="84"/>
      <c r="FLR200" s="84"/>
      <c r="FLS200" s="84"/>
      <c r="FLT200" s="84"/>
      <c r="FLU200" s="84"/>
      <c r="FLV200" s="84"/>
      <c r="FLW200" s="84"/>
      <c r="FLX200" s="84"/>
      <c r="FLY200" s="84"/>
      <c r="FLZ200" s="84"/>
      <c r="FMA200" s="84"/>
      <c r="FMB200" s="84"/>
      <c r="FMC200" s="84"/>
      <c r="FMD200" s="84"/>
      <c r="FME200" s="84"/>
      <c r="FMF200" s="84"/>
      <c r="FMG200" s="84"/>
      <c r="FMH200" s="84"/>
      <c r="FMI200" s="84"/>
      <c r="FMJ200" s="84"/>
      <c r="FMK200" s="84"/>
      <c r="FML200" s="84"/>
      <c r="FMM200" s="84"/>
      <c r="FMN200" s="84"/>
      <c r="FMO200" s="84"/>
      <c r="FMP200" s="84"/>
      <c r="FMQ200" s="84"/>
      <c r="FMR200" s="84"/>
      <c r="FMS200" s="84"/>
      <c r="FMT200" s="84"/>
      <c r="FMU200" s="84"/>
      <c r="FMV200" s="84"/>
      <c r="FMW200" s="84"/>
      <c r="FMX200" s="84"/>
      <c r="FMY200" s="84"/>
      <c r="FMZ200" s="84"/>
      <c r="FNA200" s="84"/>
      <c r="FNB200" s="84"/>
      <c r="FNC200" s="84"/>
      <c r="FND200" s="84"/>
      <c r="FNE200" s="84"/>
      <c r="FNF200" s="84"/>
      <c r="FNG200" s="84"/>
      <c r="FNH200" s="84"/>
      <c r="FNI200" s="84"/>
      <c r="FNJ200" s="84"/>
      <c r="FNK200" s="84"/>
      <c r="FNL200" s="84"/>
      <c r="FNM200" s="84"/>
      <c r="FNN200" s="84"/>
      <c r="FNO200" s="84"/>
      <c r="FNP200" s="84"/>
      <c r="FNQ200" s="84"/>
      <c r="FNR200" s="84"/>
      <c r="FNS200" s="84"/>
      <c r="FNT200" s="84"/>
      <c r="FNU200" s="84"/>
      <c r="FNV200" s="84"/>
      <c r="FNW200" s="84"/>
      <c r="FNX200" s="84"/>
      <c r="FNY200" s="84"/>
      <c r="FNZ200" s="84"/>
      <c r="FOA200" s="84"/>
      <c r="FOB200" s="84"/>
      <c r="FOC200" s="84"/>
      <c r="FOD200" s="84"/>
      <c r="FOE200" s="84"/>
      <c r="FOF200" s="84"/>
      <c r="FOG200" s="84"/>
      <c r="FOH200" s="84"/>
      <c r="FOI200" s="84"/>
      <c r="FOJ200" s="84"/>
      <c r="FOK200" s="84"/>
      <c r="FOL200" s="84"/>
      <c r="FOM200" s="84"/>
      <c r="FON200" s="84"/>
      <c r="FOO200" s="84"/>
      <c r="FOP200" s="84"/>
      <c r="FOQ200" s="84"/>
      <c r="FOR200" s="84"/>
      <c r="FOS200" s="84"/>
      <c r="FOT200" s="84"/>
      <c r="FOU200" s="84"/>
      <c r="FOV200" s="84"/>
      <c r="FOW200" s="84"/>
      <c r="FOX200" s="84"/>
      <c r="FOY200" s="84"/>
      <c r="FOZ200" s="84"/>
      <c r="FPA200" s="84"/>
      <c r="FPB200" s="84"/>
      <c r="FPC200" s="84"/>
      <c r="FPD200" s="84"/>
      <c r="FPE200" s="84"/>
      <c r="FPF200" s="84"/>
      <c r="FPG200" s="84"/>
      <c r="FPH200" s="84"/>
      <c r="FPI200" s="84"/>
      <c r="FPJ200" s="84"/>
      <c r="FPK200" s="84"/>
      <c r="FPL200" s="84"/>
      <c r="FPM200" s="84"/>
      <c r="FPN200" s="84"/>
      <c r="FPO200" s="84"/>
      <c r="FPP200" s="84"/>
      <c r="FPQ200" s="84"/>
      <c r="FPR200" s="84"/>
      <c r="FPS200" s="84"/>
      <c r="FPT200" s="84"/>
      <c r="FPU200" s="84"/>
      <c r="FPV200" s="84"/>
      <c r="FPW200" s="84"/>
      <c r="FPX200" s="84"/>
      <c r="FPY200" s="84"/>
      <c r="FPZ200" s="84"/>
      <c r="FQA200" s="84"/>
      <c r="FQB200" s="84"/>
      <c r="FQC200" s="84"/>
      <c r="FQD200" s="84"/>
      <c r="FQE200" s="84"/>
      <c r="FQF200" s="84"/>
      <c r="FQG200" s="84"/>
      <c r="FQH200" s="84"/>
      <c r="FQI200" s="84"/>
      <c r="FQJ200" s="84"/>
      <c r="FQK200" s="84"/>
      <c r="FQL200" s="84"/>
      <c r="FQM200" s="84"/>
      <c r="FQN200" s="84"/>
      <c r="FQO200" s="84"/>
      <c r="FQP200" s="84"/>
      <c r="FQQ200" s="84"/>
      <c r="FQR200" s="84"/>
      <c r="FQS200" s="84"/>
      <c r="FQT200" s="84"/>
      <c r="FQU200" s="84"/>
      <c r="FQV200" s="84"/>
      <c r="FQW200" s="84"/>
      <c r="FQX200" s="84"/>
      <c r="FQY200" s="84"/>
      <c r="FQZ200" s="84"/>
      <c r="FRA200" s="84"/>
      <c r="FRB200" s="84"/>
      <c r="FRC200" s="84"/>
      <c r="FRD200" s="84"/>
      <c r="FRE200" s="84"/>
      <c r="FRF200" s="84"/>
      <c r="FRG200" s="84"/>
      <c r="FRH200" s="84"/>
      <c r="FRI200" s="84"/>
      <c r="FRJ200" s="84"/>
      <c r="FRK200" s="84"/>
      <c r="FRL200" s="84"/>
      <c r="FRM200" s="84"/>
      <c r="FRN200" s="84"/>
      <c r="FRO200" s="84"/>
      <c r="FRP200" s="84"/>
      <c r="FRQ200" s="84"/>
      <c r="FRR200" s="84"/>
      <c r="FRS200" s="84"/>
      <c r="FRT200" s="84"/>
      <c r="FRU200" s="84"/>
      <c r="FRV200" s="84"/>
      <c r="FRW200" s="84"/>
      <c r="FRX200" s="84"/>
      <c r="FRY200" s="84"/>
      <c r="FRZ200" s="84"/>
      <c r="FSA200" s="84"/>
      <c r="FSB200" s="84"/>
      <c r="FSC200" s="84"/>
      <c r="FSD200" s="84"/>
      <c r="FSE200" s="84"/>
      <c r="FSF200" s="84"/>
      <c r="FSG200" s="84"/>
      <c r="FSH200" s="84"/>
      <c r="FSI200" s="84"/>
      <c r="FSJ200" s="84"/>
      <c r="FSK200" s="84"/>
      <c r="FSL200" s="84"/>
      <c r="FSM200" s="84"/>
      <c r="FSN200" s="84"/>
      <c r="FSO200" s="84"/>
      <c r="FSP200" s="84"/>
      <c r="FSQ200" s="84"/>
      <c r="FSR200" s="84"/>
      <c r="FSS200" s="84"/>
      <c r="FST200" s="84"/>
      <c r="FSU200" s="84"/>
      <c r="FSV200" s="84"/>
      <c r="FSW200" s="84"/>
      <c r="FSX200" s="84"/>
      <c r="FSY200" s="84"/>
      <c r="FSZ200" s="84"/>
      <c r="FTA200" s="84"/>
      <c r="FTB200" s="84"/>
      <c r="FTC200" s="84"/>
      <c r="FTD200" s="84"/>
      <c r="FTE200" s="84"/>
      <c r="FTF200" s="84"/>
      <c r="FTG200" s="84"/>
      <c r="FTH200" s="84"/>
      <c r="FTI200" s="84"/>
      <c r="FTJ200" s="84"/>
      <c r="FTK200" s="84"/>
      <c r="FTL200" s="84"/>
      <c r="FTM200" s="84"/>
      <c r="FTN200" s="84"/>
      <c r="FTO200" s="84"/>
      <c r="FTP200" s="84"/>
      <c r="FTQ200" s="84"/>
      <c r="FTR200" s="84"/>
      <c r="FTS200" s="84"/>
      <c r="FTT200" s="84"/>
      <c r="FTU200" s="84"/>
      <c r="FTV200" s="84"/>
      <c r="FTW200" s="84"/>
      <c r="FTX200" s="84"/>
      <c r="FTY200" s="84"/>
      <c r="FTZ200" s="84"/>
      <c r="FUA200" s="84"/>
      <c r="FUB200" s="84"/>
      <c r="FUC200" s="84"/>
      <c r="FUD200" s="84"/>
      <c r="FUE200" s="84"/>
      <c r="FUF200" s="84"/>
      <c r="FUG200" s="84"/>
      <c r="FUH200" s="84"/>
      <c r="FUI200" s="84"/>
      <c r="FUJ200" s="84"/>
      <c r="FUK200" s="84"/>
      <c r="FUL200" s="84"/>
      <c r="FUM200" s="84"/>
      <c r="FUN200" s="84"/>
      <c r="FUO200" s="84"/>
      <c r="FUP200" s="84"/>
      <c r="FUQ200" s="84"/>
      <c r="FUR200" s="84"/>
      <c r="FUS200" s="84"/>
      <c r="FUT200" s="84"/>
      <c r="FUU200" s="84"/>
      <c r="FUV200" s="84"/>
      <c r="FUW200" s="84"/>
      <c r="FUX200" s="84"/>
      <c r="FUY200" s="84"/>
      <c r="FUZ200" s="84"/>
      <c r="FVA200" s="84"/>
      <c r="FVB200" s="84"/>
      <c r="FVC200" s="84"/>
      <c r="FVD200" s="84"/>
      <c r="FVE200" s="84"/>
      <c r="FVF200" s="84"/>
      <c r="FVG200" s="84"/>
      <c r="FVH200" s="84"/>
      <c r="FVI200" s="84"/>
      <c r="FVJ200" s="84"/>
      <c r="FVK200" s="84"/>
      <c r="FVL200" s="84"/>
      <c r="FVM200" s="84"/>
      <c r="FVN200" s="84"/>
      <c r="FVO200" s="84"/>
      <c r="FVP200" s="84"/>
      <c r="FVQ200" s="84"/>
      <c r="FVR200" s="84"/>
      <c r="FVS200" s="84"/>
      <c r="FVT200" s="84"/>
      <c r="FVU200" s="84"/>
      <c r="FVV200" s="84"/>
      <c r="FVW200" s="84"/>
      <c r="FVX200" s="84"/>
      <c r="FVY200" s="84"/>
      <c r="FVZ200" s="84"/>
      <c r="FWA200" s="84"/>
      <c r="FWB200" s="84"/>
      <c r="FWC200" s="84"/>
      <c r="FWD200" s="84"/>
      <c r="FWE200" s="84"/>
      <c r="FWF200" s="84"/>
      <c r="FWG200" s="84"/>
      <c r="FWH200" s="84"/>
      <c r="FWI200" s="84"/>
      <c r="FWJ200" s="84"/>
      <c r="FWK200" s="84"/>
      <c r="FWL200" s="84"/>
      <c r="FWM200" s="84"/>
      <c r="FWN200" s="84"/>
      <c r="FWO200" s="84"/>
      <c r="FWP200" s="84"/>
      <c r="FWQ200" s="84"/>
      <c r="FWR200" s="84"/>
      <c r="FWS200" s="84"/>
      <c r="FWT200" s="84"/>
      <c r="FWU200" s="84"/>
      <c r="FWV200" s="84"/>
      <c r="FWW200" s="84"/>
      <c r="FWX200" s="84"/>
      <c r="FWY200" s="84"/>
      <c r="FWZ200" s="84"/>
      <c r="FXA200" s="84"/>
      <c r="FXB200" s="84"/>
      <c r="FXC200" s="84"/>
      <c r="FXD200" s="84"/>
      <c r="FXE200" s="84"/>
      <c r="FXF200" s="84"/>
      <c r="FXG200" s="84"/>
      <c r="FXH200" s="84"/>
      <c r="FXI200" s="84"/>
      <c r="FXJ200" s="84"/>
      <c r="FXK200" s="84"/>
      <c r="FXL200" s="84"/>
      <c r="FXM200" s="84"/>
      <c r="FXN200" s="84"/>
      <c r="FXO200" s="84"/>
      <c r="FXP200" s="84"/>
      <c r="FXQ200" s="84"/>
      <c r="FXR200" s="84"/>
      <c r="FXS200" s="84"/>
      <c r="FXT200" s="84"/>
      <c r="FXU200" s="84"/>
      <c r="FXV200" s="84"/>
      <c r="FXW200" s="84"/>
      <c r="FXX200" s="84"/>
      <c r="FXY200" s="84"/>
      <c r="FXZ200" s="84"/>
      <c r="FYA200" s="84"/>
      <c r="FYB200" s="84"/>
      <c r="FYC200" s="84"/>
      <c r="FYD200" s="84"/>
      <c r="FYE200" s="84"/>
      <c r="FYF200" s="84"/>
      <c r="FYG200" s="84"/>
      <c r="FYH200" s="84"/>
      <c r="FYI200" s="84"/>
      <c r="FYJ200" s="84"/>
      <c r="FYK200" s="84"/>
      <c r="FYL200" s="84"/>
      <c r="FYM200" s="84"/>
      <c r="FYN200" s="84"/>
      <c r="FYO200" s="84"/>
      <c r="FYP200" s="84"/>
      <c r="FYQ200" s="84"/>
      <c r="FYR200" s="84"/>
      <c r="FYS200" s="84"/>
      <c r="FYT200" s="84"/>
      <c r="FYU200" s="84"/>
      <c r="FYV200" s="84"/>
      <c r="FYW200" s="84"/>
      <c r="FYX200" s="84"/>
      <c r="FYY200" s="84"/>
      <c r="FYZ200" s="84"/>
      <c r="FZA200" s="84"/>
      <c r="FZB200" s="84"/>
      <c r="FZC200" s="84"/>
      <c r="FZD200" s="84"/>
      <c r="FZE200" s="84"/>
      <c r="FZF200" s="84"/>
      <c r="FZG200" s="84"/>
      <c r="FZH200" s="84"/>
      <c r="FZI200" s="84"/>
      <c r="FZJ200" s="84"/>
      <c r="FZK200" s="84"/>
      <c r="FZL200" s="84"/>
      <c r="FZM200" s="84"/>
      <c r="FZN200" s="84"/>
      <c r="FZO200" s="84"/>
      <c r="FZP200" s="84"/>
      <c r="FZQ200" s="84"/>
      <c r="FZR200" s="84"/>
      <c r="FZS200" s="84"/>
      <c r="FZT200" s="84"/>
      <c r="FZU200" s="84"/>
      <c r="FZV200" s="84"/>
      <c r="FZW200" s="84"/>
      <c r="FZX200" s="84"/>
      <c r="FZY200" s="84"/>
      <c r="FZZ200" s="84"/>
      <c r="GAA200" s="84"/>
      <c r="GAB200" s="84"/>
      <c r="GAC200" s="84"/>
      <c r="GAD200" s="84"/>
      <c r="GAE200" s="84"/>
      <c r="GAF200" s="84"/>
      <c r="GAG200" s="84"/>
      <c r="GAH200" s="84"/>
      <c r="GAI200" s="84"/>
      <c r="GAJ200" s="84"/>
      <c r="GAK200" s="84"/>
      <c r="GAL200" s="84"/>
      <c r="GAM200" s="84"/>
      <c r="GAN200" s="84"/>
      <c r="GAO200" s="84"/>
      <c r="GAP200" s="84"/>
      <c r="GAQ200" s="84"/>
      <c r="GAR200" s="84"/>
      <c r="GAS200" s="84"/>
      <c r="GAT200" s="84"/>
      <c r="GAU200" s="84"/>
      <c r="GAV200" s="84"/>
      <c r="GAW200" s="84"/>
      <c r="GAX200" s="84"/>
      <c r="GAY200" s="84"/>
      <c r="GAZ200" s="84"/>
      <c r="GBA200" s="84"/>
      <c r="GBB200" s="84"/>
      <c r="GBC200" s="84"/>
      <c r="GBD200" s="84"/>
      <c r="GBE200" s="84"/>
      <c r="GBF200" s="84"/>
      <c r="GBG200" s="84"/>
      <c r="GBH200" s="84"/>
      <c r="GBI200" s="84"/>
      <c r="GBJ200" s="84"/>
      <c r="GBK200" s="84"/>
      <c r="GBL200" s="84"/>
      <c r="GBM200" s="84"/>
      <c r="GBN200" s="84"/>
      <c r="GBO200" s="84"/>
      <c r="GBP200" s="84"/>
      <c r="GBQ200" s="84"/>
      <c r="GBR200" s="84"/>
      <c r="GBS200" s="84"/>
      <c r="GBT200" s="84"/>
      <c r="GBU200" s="84"/>
      <c r="GBV200" s="84"/>
      <c r="GBW200" s="84"/>
      <c r="GBX200" s="84"/>
      <c r="GBY200" s="84"/>
      <c r="GBZ200" s="84"/>
      <c r="GCA200" s="84"/>
      <c r="GCB200" s="84"/>
      <c r="GCC200" s="84"/>
      <c r="GCD200" s="84"/>
      <c r="GCE200" s="84"/>
      <c r="GCF200" s="84"/>
      <c r="GCG200" s="84"/>
      <c r="GCH200" s="84"/>
      <c r="GCI200" s="84"/>
      <c r="GCJ200" s="84"/>
      <c r="GCK200" s="84"/>
      <c r="GCL200" s="84"/>
      <c r="GCM200" s="84"/>
      <c r="GCN200" s="84"/>
      <c r="GCO200" s="84"/>
      <c r="GCP200" s="84"/>
      <c r="GCQ200" s="84"/>
      <c r="GCR200" s="84"/>
      <c r="GCS200" s="84"/>
      <c r="GCT200" s="84"/>
      <c r="GCU200" s="84"/>
      <c r="GCV200" s="84"/>
      <c r="GCW200" s="84"/>
      <c r="GCX200" s="84"/>
      <c r="GCY200" s="84"/>
      <c r="GCZ200" s="84"/>
      <c r="GDA200" s="84"/>
      <c r="GDB200" s="84"/>
      <c r="GDC200" s="84"/>
      <c r="GDD200" s="84"/>
      <c r="GDE200" s="84"/>
      <c r="GDF200" s="84"/>
      <c r="GDG200" s="84"/>
      <c r="GDH200" s="84"/>
      <c r="GDI200" s="84"/>
      <c r="GDJ200" s="84"/>
      <c r="GDK200" s="84"/>
      <c r="GDL200" s="84"/>
      <c r="GDM200" s="84"/>
      <c r="GDN200" s="84"/>
      <c r="GDO200" s="84"/>
      <c r="GDP200" s="84"/>
      <c r="GDQ200" s="84"/>
      <c r="GDR200" s="84"/>
      <c r="GDS200" s="84"/>
      <c r="GDT200" s="84"/>
      <c r="GDU200" s="84"/>
      <c r="GDV200" s="84"/>
      <c r="GDW200" s="84"/>
      <c r="GDX200" s="84"/>
      <c r="GDY200" s="84"/>
      <c r="GDZ200" s="84"/>
      <c r="GEA200" s="84"/>
      <c r="GEB200" s="84"/>
      <c r="GEC200" s="84"/>
      <c r="GED200" s="84"/>
      <c r="GEE200" s="84"/>
      <c r="GEF200" s="84"/>
      <c r="GEG200" s="84"/>
      <c r="GEH200" s="84"/>
      <c r="GEI200" s="84"/>
      <c r="GEJ200" s="84"/>
      <c r="GEK200" s="84"/>
      <c r="GEL200" s="84"/>
      <c r="GEM200" s="84"/>
      <c r="GEN200" s="84"/>
      <c r="GEO200" s="84"/>
      <c r="GEP200" s="84"/>
      <c r="GEQ200" s="84"/>
      <c r="GER200" s="84"/>
      <c r="GES200" s="84"/>
      <c r="GET200" s="84"/>
      <c r="GEU200" s="84"/>
      <c r="GEV200" s="84"/>
      <c r="GEW200" s="84"/>
      <c r="GEX200" s="84"/>
      <c r="GEY200" s="84"/>
      <c r="GEZ200" s="84"/>
      <c r="GFA200" s="84"/>
      <c r="GFB200" s="84"/>
      <c r="GFC200" s="84"/>
      <c r="GFD200" s="84"/>
      <c r="GFE200" s="84"/>
      <c r="GFF200" s="84"/>
      <c r="GFG200" s="84"/>
      <c r="GFH200" s="84"/>
      <c r="GFI200" s="84"/>
      <c r="GFJ200" s="84"/>
      <c r="GFK200" s="84"/>
      <c r="GFL200" s="84"/>
      <c r="GFM200" s="84"/>
      <c r="GFN200" s="84"/>
      <c r="GFO200" s="84"/>
      <c r="GFP200" s="84"/>
      <c r="GFQ200" s="84"/>
      <c r="GFR200" s="84"/>
      <c r="GFS200" s="84"/>
      <c r="GFT200" s="84"/>
      <c r="GFU200" s="84"/>
      <c r="GFV200" s="84"/>
      <c r="GFW200" s="84"/>
      <c r="GFX200" s="84"/>
      <c r="GFY200" s="84"/>
      <c r="GFZ200" s="84"/>
      <c r="GGA200" s="84"/>
      <c r="GGB200" s="84"/>
      <c r="GGC200" s="84"/>
      <c r="GGD200" s="84"/>
      <c r="GGE200" s="84"/>
      <c r="GGF200" s="84"/>
      <c r="GGG200" s="84"/>
      <c r="GGH200" s="84"/>
      <c r="GGI200" s="84"/>
      <c r="GGJ200" s="84"/>
      <c r="GGK200" s="84"/>
      <c r="GGL200" s="84"/>
      <c r="GGM200" s="84"/>
      <c r="GGN200" s="84"/>
      <c r="GGO200" s="84"/>
      <c r="GGP200" s="84"/>
      <c r="GGQ200" s="84"/>
      <c r="GGR200" s="84"/>
      <c r="GGS200" s="84"/>
      <c r="GGT200" s="84"/>
      <c r="GGU200" s="84"/>
      <c r="GGV200" s="84"/>
      <c r="GGW200" s="84"/>
      <c r="GGX200" s="84"/>
      <c r="GGY200" s="84"/>
      <c r="GGZ200" s="84"/>
      <c r="GHA200" s="84"/>
      <c r="GHB200" s="84"/>
      <c r="GHC200" s="84"/>
      <c r="GHD200" s="84"/>
      <c r="GHE200" s="84"/>
      <c r="GHF200" s="84"/>
      <c r="GHG200" s="84"/>
      <c r="GHH200" s="84"/>
      <c r="GHI200" s="84"/>
      <c r="GHJ200" s="84"/>
      <c r="GHK200" s="84"/>
      <c r="GHL200" s="84"/>
      <c r="GHM200" s="84"/>
      <c r="GHN200" s="84"/>
      <c r="GHO200" s="84"/>
      <c r="GHP200" s="84"/>
      <c r="GHQ200" s="84"/>
      <c r="GHR200" s="84"/>
      <c r="GHS200" s="84"/>
      <c r="GHT200" s="84"/>
      <c r="GHU200" s="84"/>
      <c r="GHV200" s="84"/>
      <c r="GHW200" s="84"/>
      <c r="GHX200" s="84"/>
      <c r="GHY200" s="84"/>
      <c r="GHZ200" s="84"/>
      <c r="GIA200" s="84"/>
      <c r="GIB200" s="84"/>
      <c r="GIC200" s="84"/>
      <c r="GID200" s="84"/>
      <c r="GIE200" s="84"/>
      <c r="GIF200" s="84"/>
      <c r="GIG200" s="84"/>
      <c r="GIH200" s="84"/>
      <c r="GII200" s="84"/>
      <c r="GIJ200" s="84"/>
      <c r="GIK200" s="84"/>
      <c r="GIL200" s="84"/>
      <c r="GIM200" s="84"/>
      <c r="GIN200" s="84"/>
      <c r="GIO200" s="84"/>
      <c r="GIP200" s="84"/>
      <c r="GIQ200" s="84"/>
      <c r="GIR200" s="84"/>
      <c r="GIS200" s="84"/>
      <c r="GIT200" s="84"/>
      <c r="GIU200" s="84"/>
      <c r="GIV200" s="84"/>
      <c r="GIW200" s="84"/>
      <c r="GIX200" s="84"/>
      <c r="GIY200" s="84"/>
      <c r="GIZ200" s="84"/>
      <c r="GJA200" s="84"/>
      <c r="GJB200" s="84"/>
      <c r="GJC200" s="84"/>
      <c r="GJD200" s="84"/>
      <c r="GJE200" s="84"/>
      <c r="GJF200" s="84"/>
      <c r="GJG200" s="84"/>
      <c r="GJH200" s="84"/>
      <c r="GJI200" s="84"/>
      <c r="GJJ200" s="84"/>
      <c r="GJK200" s="84"/>
      <c r="GJL200" s="84"/>
      <c r="GJM200" s="84"/>
      <c r="GJN200" s="84"/>
      <c r="GJO200" s="84"/>
      <c r="GJP200" s="84"/>
      <c r="GJQ200" s="84"/>
      <c r="GJR200" s="84"/>
      <c r="GJS200" s="84"/>
      <c r="GJT200" s="84"/>
      <c r="GJU200" s="84"/>
      <c r="GJV200" s="84"/>
      <c r="GJW200" s="84"/>
      <c r="GJX200" s="84"/>
      <c r="GJY200" s="84"/>
      <c r="GJZ200" s="84"/>
      <c r="GKA200" s="84"/>
      <c r="GKB200" s="84"/>
      <c r="GKC200" s="84"/>
      <c r="GKD200" s="84"/>
      <c r="GKE200" s="84"/>
      <c r="GKF200" s="84"/>
      <c r="GKG200" s="84"/>
      <c r="GKH200" s="84"/>
      <c r="GKI200" s="84"/>
      <c r="GKJ200" s="84"/>
      <c r="GKK200" s="84"/>
      <c r="GKL200" s="84"/>
      <c r="GKM200" s="84"/>
      <c r="GKN200" s="84"/>
      <c r="GKO200" s="84"/>
      <c r="GKP200" s="84"/>
      <c r="GKQ200" s="84"/>
      <c r="GKR200" s="84"/>
      <c r="GKS200" s="84"/>
      <c r="GKT200" s="84"/>
      <c r="GKU200" s="84"/>
      <c r="GKV200" s="84"/>
      <c r="GKW200" s="84"/>
      <c r="GKX200" s="84"/>
      <c r="GKY200" s="84"/>
      <c r="GKZ200" s="84"/>
      <c r="GLA200" s="84"/>
      <c r="GLB200" s="84"/>
      <c r="GLC200" s="84"/>
      <c r="GLD200" s="84"/>
      <c r="GLE200" s="84"/>
      <c r="GLF200" s="84"/>
      <c r="GLG200" s="84"/>
      <c r="GLH200" s="84"/>
      <c r="GLI200" s="84"/>
      <c r="GLJ200" s="84"/>
      <c r="GLK200" s="84"/>
      <c r="GLL200" s="84"/>
      <c r="GLM200" s="84"/>
      <c r="GLN200" s="84"/>
      <c r="GLO200" s="84"/>
      <c r="GLP200" s="84"/>
      <c r="GLQ200" s="84"/>
      <c r="GLR200" s="84"/>
      <c r="GLS200" s="84"/>
      <c r="GLT200" s="84"/>
      <c r="GLU200" s="84"/>
      <c r="GLV200" s="84"/>
      <c r="GLW200" s="84"/>
      <c r="GLX200" s="84"/>
      <c r="GLY200" s="84"/>
      <c r="GLZ200" s="84"/>
      <c r="GMA200" s="84"/>
      <c r="GMB200" s="84"/>
      <c r="GMC200" s="84"/>
      <c r="GMD200" s="84"/>
      <c r="GME200" s="84"/>
      <c r="GMF200" s="84"/>
      <c r="GMG200" s="84"/>
      <c r="GMH200" s="84"/>
      <c r="GMI200" s="84"/>
      <c r="GMJ200" s="84"/>
      <c r="GMK200" s="84"/>
      <c r="GML200" s="84"/>
      <c r="GMM200" s="84"/>
      <c r="GMN200" s="84"/>
      <c r="GMO200" s="84"/>
      <c r="GMP200" s="84"/>
      <c r="GMQ200" s="84"/>
      <c r="GMR200" s="84"/>
      <c r="GMS200" s="84"/>
      <c r="GMT200" s="84"/>
      <c r="GMU200" s="84"/>
      <c r="GMV200" s="84"/>
      <c r="GMW200" s="84"/>
      <c r="GMX200" s="84"/>
      <c r="GMY200" s="84"/>
      <c r="GMZ200" s="84"/>
      <c r="GNA200" s="84"/>
      <c r="GNB200" s="84"/>
      <c r="GNC200" s="84"/>
      <c r="GND200" s="84"/>
      <c r="GNE200" s="84"/>
      <c r="GNF200" s="84"/>
      <c r="GNG200" s="84"/>
      <c r="GNH200" s="84"/>
      <c r="GNI200" s="84"/>
      <c r="GNJ200" s="84"/>
      <c r="GNK200" s="84"/>
      <c r="GNL200" s="84"/>
      <c r="GNM200" s="84"/>
      <c r="GNN200" s="84"/>
      <c r="GNO200" s="84"/>
      <c r="GNP200" s="84"/>
      <c r="GNQ200" s="84"/>
      <c r="GNR200" s="84"/>
      <c r="GNS200" s="84"/>
      <c r="GNT200" s="84"/>
      <c r="GNU200" s="84"/>
      <c r="GNV200" s="84"/>
      <c r="GNW200" s="84"/>
      <c r="GNX200" s="84"/>
      <c r="GNY200" s="84"/>
      <c r="GNZ200" s="84"/>
      <c r="GOA200" s="84"/>
      <c r="GOB200" s="84"/>
      <c r="GOC200" s="84"/>
      <c r="GOD200" s="84"/>
      <c r="GOE200" s="84"/>
      <c r="GOF200" s="84"/>
      <c r="GOG200" s="84"/>
      <c r="GOH200" s="84"/>
      <c r="GOI200" s="84"/>
      <c r="GOJ200" s="84"/>
      <c r="GOK200" s="84"/>
      <c r="GOL200" s="84"/>
      <c r="GOM200" s="84"/>
      <c r="GON200" s="84"/>
      <c r="GOO200" s="84"/>
      <c r="GOP200" s="84"/>
      <c r="GOQ200" s="84"/>
      <c r="GOR200" s="84"/>
      <c r="GOS200" s="84"/>
      <c r="GOT200" s="84"/>
      <c r="GOU200" s="84"/>
      <c r="GOV200" s="84"/>
      <c r="GOW200" s="84"/>
      <c r="GOX200" s="84"/>
      <c r="GOY200" s="84"/>
      <c r="GOZ200" s="84"/>
      <c r="GPA200" s="84"/>
      <c r="GPB200" s="84"/>
      <c r="GPC200" s="84"/>
      <c r="GPD200" s="84"/>
      <c r="GPE200" s="84"/>
      <c r="GPF200" s="84"/>
      <c r="GPG200" s="84"/>
      <c r="GPH200" s="84"/>
      <c r="GPI200" s="84"/>
      <c r="GPJ200" s="84"/>
      <c r="GPK200" s="84"/>
      <c r="GPL200" s="84"/>
      <c r="GPM200" s="84"/>
      <c r="GPN200" s="84"/>
      <c r="GPO200" s="84"/>
      <c r="GPP200" s="84"/>
      <c r="GPQ200" s="84"/>
      <c r="GPR200" s="84"/>
      <c r="GPS200" s="84"/>
      <c r="GPT200" s="84"/>
      <c r="GPU200" s="84"/>
      <c r="GPV200" s="84"/>
      <c r="GPW200" s="84"/>
      <c r="GPX200" s="84"/>
      <c r="GPY200" s="84"/>
      <c r="GPZ200" s="84"/>
      <c r="GQA200" s="84"/>
      <c r="GQB200" s="84"/>
      <c r="GQC200" s="84"/>
      <c r="GQD200" s="84"/>
      <c r="GQE200" s="84"/>
      <c r="GQF200" s="84"/>
      <c r="GQG200" s="84"/>
      <c r="GQH200" s="84"/>
      <c r="GQI200" s="84"/>
      <c r="GQJ200" s="84"/>
      <c r="GQK200" s="84"/>
      <c r="GQL200" s="84"/>
      <c r="GQM200" s="84"/>
      <c r="GQN200" s="84"/>
      <c r="GQO200" s="84"/>
      <c r="GQP200" s="84"/>
      <c r="GQQ200" s="84"/>
      <c r="GQR200" s="84"/>
      <c r="GQS200" s="84"/>
      <c r="GQT200" s="84"/>
      <c r="GQU200" s="84"/>
      <c r="GQV200" s="84"/>
      <c r="GQW200" s="84"/>
      <c r="GQX200" s="84"/>
      <c r="GQY200" s="84"/>
      <c r="GQZ200" s="84"/>
      <c r="GRA200" s="84"/>
      <c r="GRB200" s="84"/>
      <c r="GRC200" s="84"/>
      <c r="GRD200" s="84"/>
      <c r="GRE200" s="84"/>
      <c r="GRF200" s="84"/>
      <c r="GRG200" s="84"/>
      <c r="GRH200" s="84"/>
      <c r="GRI200" s="84"/>
      <c r="GRJ200" s="84"/>
      <c r="GRK200" s="84"/>
      <c r="GRL200" s="84"/>
      <c r="GRM200" s="84"/>
      <c r="GRN200" s="84"/>
      <c r="GRO200" s="84"/>
      <c r="GRP200" s="84"/>
      <c r="GRQ200" s="84"/>
      <c r="GRR200" s="84"/>
      <c r="GRS200" s="84"/>
      <c r="GRT200" s="84"/>
      <c r="GRU200" s="84"/>
      <c r="GRV200" s="84"/>
      <c r="GRW200" s="84"/>
      <c r="GRX200" s="84"/>
      <c r="GRY200" s="84"/>
      <c r="GRZ200" s="84"/>
      <c r="GSA200" s="84"/>
      <c r="GSB200" s="84"/>
      <c r="GSC200" s="84"/>
      <c r="GSD200" s="84"/>
      <c r="GSE200" s="84"/>
      <c r="GSF200" s="84"/>
      <c r="GSG200" s="84"/>
      <c r="GSH200" s="84"/>
      <c r="GSI200" s="84"/>
      <c r="GSJ200" s="84"/>
      <c r="GSK200" s="84"/>
      <c r="GSL200" s="84"/>
      <c r="GSM200" s="84"/>
      <c r="GSN200" s="84"/>
      <c r="GSO200" s="84"/>
      <c r="GSP200" s="84"/>
      <c r="GSQ200" s="84"/>
      <c r="GSR200" s="84"/>
      <c r="GSS200" s="84"/>
      <c r="GST200" s="84"/>
      <c r="GSU200" s="84"/>
      <c r="GSV200" s="84"/>
      <c r="GSW200" s="84"/>
      <c r="GSX200" s="84"/>
      <c r="GSY200" s="84"/>
      <c r="GSZ200" s="84"/>
      <c r="GTA200" s="84"/>
      <c r="GTB200" s="84"/>
      <c r="GTC200" s="84"/>
      <c r="GTD200" s="84"/>
      <c r="GTE200" s="84"/>
      <c r="GTF200" s="84"/>
      <c r="GTG200" s="84"/>
      <c r="GTH200" s="84"/>
      <c r="GTI200" s="84"/>
      <c r="GTJ200" s="84"/>
      <c r="GTK200" s="84"/>
      <c r="GTL200" s="84"/>
      <c r="GTM200" s="84"/>
      <c r="GTN200" s="84"/>
      <c r="GTO200" s="84"/>
      <c r="GTP200" s="84"/>
      <c r="GTQ200" s="84"/>
      <c r="GTR200" s="84"/>
      <c r="GTS200" s="84"/>
      <c r="GTT200" s="84"/>
      <c r="GTU200" s="84"/>
      <c r="GTV200" s="84"/>
      <c r="GTW200" s="84"/>
      <c r="GTX200" s="84"/>
      <c r="GTY200" s="84"/>
      <c r="GTZ200" s="84"/>
      <c r="GUA200" s="84"/>
      <c r="GUB200" s="84"/>
      <c r="GUC200" s="84"/>
      <c r="GUD200" s="84"/>
      <c r="GUE200" s="84"/>
      <c r="GUF200" s="84"/>
      <c r="GUG200" s="84"/>
      <c r="GUH200" s="84"/>
      <c r="GUI200" s="84"/>
      <c r="GUJ200" s="84"/>
      <c r="GUK200" s="84"/>
      <c r="GUL200" s="84"/>
      <c r="GUM200" s="84"/>
      <c r="GUN200" s="84"/>
      <c r="GUO200" s="84"/>
      <c r="GUP200" s="84"/>
      <c r="GUQ200" s="84"/>
      <c r="GUR200" s="84"/>
      <c r="GUS200" s="84"/>
      <c r="GUT200" s="84"/>
      <c r="GUU200" s="84"/>
      <c r="GUV200" s="84"/>
      <c r="GUW200" s="84"/>
      <c r="GUX200" s="84"/>
      <c r="GUY200" s="84"/>
      <c r="GUZ200" s="84"/>
      <c r="GVA200" s="84"/>
      <c r="GVB200" s="84"/>
      <c r="GVC200" s="84"/>
      <c r="GVD200" s="84"/>
      <c r="GVE200" s="84"/>
      <c r="GVF200" s="84"/>
      <c r="GVG200" s="84"/>
      <c r="GVH200" s="84"/>
      <c r="GVI200" s="84"/>
      <c r="GVJ200" s="84"/>
      <c r="GVK200" s="84"/>
      <c r="GVL200" s="84"/>
      <c r="GVM200" s="84"/>
      <c r="GVN200" s="84"/>
      <c r="GVO200" s="84"/>
      <c r="GVP200" s="84"/>
      <c r="GVQ200" s="84"/>
      <c r="GVR200" s="84"/>
      <c r="GVS200" s="84"/>
      <c r="GVT200" s="84"/>
      <c r="GVU200" s="84"/>
      <c r="GVV200" s="84"/>
      <c r="GVW200" s="84"/>
      <c r="GVX200" s="84"/>
      <c r="GVY200" s="84"/>
      <c r="GVZ200" s="84"/>
      <c r="GWA200" s="84"/>
      <c r="GWB200" s="84"/>
      <c r="GWC200" s="84"/>
      <c r="GWD200" s="84"/>
      <c r="GWE200" s="84"/>
      <c r="GWF200" s="84"/>
      <c r="GWG200" s="84"/>
      <c r="GWH200" s="84"/>
      <c r="GWI200" s="84"/>
      <c r="GWJ200" s="84"/>
      <c r="GWK200" s="84"/>
      <c r="GWL200" s="84"/>
      <c r="GWM200" s="84"/>
      <c r="GWN200" s="84"/>
      <c r="GWO200" s="84"/>
      <c r="GWP200" s="84"/>
      <c r="GWQ200" s="84"/>
      <c r="GWR200" s="84"/>
      <c r="GWS200" s="84"/>
      <c r="GWT200" s="84"/>
      <c r="GWU200" s="84"/>
      <c r="GWV200" s="84"/>
      <c r="GWW200" s="84"/>
      <c r="GWX200" s="84"/>
      <c r="GWY200" s="84"/>
      <c r="GWZ200" s="84"/>
      <c r="GXA200" s="84"/>
      <c r="GXB200" s="84"/>
      <c r="GXC200" s="84"/>
      <c r="GXD200" s="84"/>
      <c r="GXE200" s="84"/>
      <c r="GXF200" s="84"/>
      <c r="GXG200" s="84"/>
      <c r="GXH200" s="84"/>
      <c r="GXI200" s="84"/>
      <c r="GXJ200" s="84"/>
      <c r="GXK200" s="84"/>
      <c r="GXL200" s="84"/>
      <c r="GXM200" s="84"/>
      <c r="GXN200" s="84"/>
      <c r="GXO200" s="84"/>
      <c r="GXP200" s="84"/>
      <c r="GXQ200" s="84"/>
      <c r="GXR200" s="84"/>
      <c r="GXS200" s="84"/>
      <c r="GXT200" s="84"/>
      <c r="GXU200" s="84"/>
      <c r="GXV200" s="84"/>
      <c r="GXW200" s="84"/>
      <c r="GXX200" s="84"/>
      <c r="GXY200" s="84"/>
      <c r="GXZ200" s="84"/>
      <c r="GYA200" s="84"/>
      <c r="GYB200" s="84"/>
      <c r="GYC200" s="84"/>
      <c r="GYD200" s="84"/>
      <c r="GYE200" s="84"/>
      <c r="GYF200" s="84"/>
      <c r="GYG200" s="84"/>
      <c r="GYH200" s="84"/>
      <c r="GYI200" s="84"/>
      <c r="GYJ200" s="84"/>
      <c r="GYK200" s="84"/>
      <c r="GYL200" s="84"/>
      <c r="GYM200" s="84"/>
      <c r="GYN200" s="84"/>
      <c r="GYO200" s="84"/>
      <c r="GYP200" s="84"/>
      <c r="GYQ200" s="84"/>
      <c r="GYR200" s="84"/>
      <c r="GYS200" s="84"/>
      <c r="GYT200" s="84"/>
      <c r="GYU200" s="84"/>
      <c r="GYV200" s="84"/>
      <c r="GYW200" s="84"/>
      <c r="GYX200" s="84"/>
      <c r="GYY200" s="84"/>
      <c r="GYZ200" s="84"/>
      <c r="GZA200" s="84"/>
      <c r="GZB200" s="84"/>
      <c r="GZC200" s="84"/>
      <c r="GZD200" s="84"/>
      <c r="GZE200" s="84"/>
      <c r="GZF200" s="84"/>
      <c r="GZG200" s="84"/>
      <c r="GZH200" s="84"/>
      <c r="GZI200" s="84"/>
      <c r="GZJ200" s="84"/>
      <c r="GZK200" s="84"/>
      <c r="GZL200" s="84"/>
      <c r="GZM200" s="84"/>
      <c r="GZN200" s="84"/>
      <c r="GZO200" s="84"/>
      <c r="GZP200" s="84"/>
      <c r="GZQ200" s="84"/>
      <c r="GZR200" s="84"/>
      <c r="GZS200" s="84"/>
      <c r="GZT200" s="84"/>
      <c r="GZU200" s="84"/>
      <c r="GZV200" s="84"/>
      <c r="GZW200" s="84"/>
      <c r="GZX200" s="84"/>
      <c r="GZY200" s="84"/>
      <c r="GZZ200" s="84"/>
      <c r="HAA200" s="84"/>
      <c r="HAB200" s="84"/>
      <c r="HAC200" s="84"/>
      <c r="HAD200" s="84"/>
      <c r="HAE200" s="84"/>
      <c r="HAF200" s="84"/>
      <c r="HAG200" s="84"/>
      <c r="HAH200" s="84"/>
      <c r="HAI200" s="84"/>
      <c r="HAJ200" s="84"/>
      <c r="HAK200" s="84"/>
      <c r="HAL200" s="84"/>
      <c r="HAM200" s="84"/>
      <c r="HAN200" s="84"/>
      <c r="HAO200" s="84"/>
      <c r="HAP200" s="84"/>
      <c r="HAQ200" s="84"/>
      <c r="HAR200" s="84"/>
      <c r="HAS200" s="84"/>
      <c r="HAT200" s="84"/>
      <c r="HAU200" s="84"/>
      <c r="HAV200" s="84"/>
      <c r="HAW200" s="84"/>
      <c r="HAX200" s="84"/>
      <c r="HAY200" s="84"/>
      <c r="HAZ200" s="84"/>
      <c r="HBA200" s="84"/>
      <c r="HBB200" s="84"/>
      <c r="HBC200" s="84"/>
      <c r="HBD200" s="84"/>
      <c r="HBE200" s="84"/>
      <c r="HBF200" s="84"/>
      <c r="HBG200" s="84"/>
      <c r="HBH200" s="84"/>
      <c r="HBI200" s="84"/>
      <c r="HBJ200" s="84"/>
      <c r="HBK200" s="84"/>
      <c r="HBL200" s="84"/>
      <c r="HBM200" s="84"/>
      <c r="HBN200" s="84"/>
      <c r="HBO200" s="84"/>
      <c r="HBP200" s="84"/>
      <c r="HBQ200" s="84"/>
      <c r="HBR200" s="84"/>
      <c r="HBS200" s="84"/>
      <c r="HBT200" s="84"/>
      <c r="HBU200" s="84"/>
      <c r="HBV200" s="84"/>
      <c r="HBW200" s="84"/>
      <c r="HBX200" s="84"/>
      <c r="HBY200" s="84"/>
      <c r="HBZ200" s="84"/>
      <c r="HCA200" s="84"/>
      <c r="HCB200" s="84"/>
      <c r="HCC200" s="84"/>
      <c r="HCD200" s="84"/>
      <c r="HCE200" s="84"/>
      <c r="HCF200" s="84"/>
      <c r="HCG200" s="84"/>
      <c r="HCH200" s="84"/>
      <c r="HCI200" s="84"/>
      <c r="HCJ200" s="84"/>
      <c r="HCK200" s="84"/>
      <c r="HCL200" s="84"/>
      <c r="HCM200" s="84"/>
      <c r="HCN200" s="84"/>
      <c r="HCO200" s="84"/>
      <c r="HCP200" s="84"/>
      <c r="HCQ200" s="84"/>
      <c r="HCR200" s="84"/>
      <c r="HCS200" s="84"/>
      <c r="HCT200" s="84"/>
      <c r="HCU200" s="84"/>
      <c r="HCV200" s="84"/>
      <c r="HCW200" s="84"/>
      <c r="HCX200" s="84"/>
      <c r="HCY200" s="84"/>
      <c r="HCZ200" s="84"/>
      <c r="HDA200" s="84"/>
      <c r="HDB200" s="84"/>
      <c r="HDC200" s="84"/>
      <c r="HDD200" s="84"/>
      <c r="HDE200" s="84"/>
      <c r="HDF200" s="84"/>
      <c r="HDG200" s="84"/>
      <c r="HDH200" s="84"/>
      <c r="HDI200" s="84"/>
      <c r="HDJ200" s="84"/>
      <c r="HDK200" s="84"/>
      <c r="HDL200" s="84"/>
      <c r="HDM200" s="84"/>
      <c r="HDN200" s="84"/>
      <c r="HDO200" s="84"/>
      <c r="HDP200" s="84"/>
      <c r="HDQ200" s="84"/>
      <c r="HDR200" s="84"/>
      <c r="HDS200" s="84"/>
      <c r="HDT200" s="84"/>
      <c r="HDU200" s="84"/>
      <c r="HDV200" s="84"/>
      <c r="HDW200" s="84"/>
      <c r="HDX200" s="84"/>
      <c r="HDY200" s="84"/>
      <c r="HDZ200" s="84"/>
      <c r="HEA200" s="84"/>
      <c r="HEB200" s="84"/>
      <c r="HEC200" s="84"/>
      <c r="HED200" s="84"/>
      <c r="HEE200" s="84"/>
      <c r="HEF200" s="84"/>
      <c r="HEG200" s="84"/>
      <c r="HEH200" s="84"/>
      <c r="HEI200" s="84"/>
      <c r="HEJ200" s="84"/>
      <c r="HEK200" s="84"/>
      <c r="HEL200" s="84"/>
      <c r="HEM200" s="84"/>
      <c r="HEN200" s="84"/>
      <c r="HEO200" s="84"/>
      <c r="HEP200" s="84"/>
      <c r="HEQ200" s="84"/>
      <c r="HER200" s="84"/>
      <c r="HES200" s="84"/>
      <c r="HET200" s="84"/>
      <c r="HEU200" s="84"/>
      <c r="HEV200" s="84"/>
      <c r="HEW200" s="84"/>
      <c r="HEX200" s="84"/>
      <c r="HEY200" s="84"/>
      <c r="HEZ200" s="84"/>
      <c r="HFA200" s="84"/>
      <c r="HFB200" s="84"/>
      <c r="HFC200" s="84"/>
      <c r="HFD200" s="84"/>
      <c r="HFE200" s="84"/>
      <c r="HFF200" s="84"/>
      <c r="HFG200" s="84"/>
      <c r="HFH200" s="84"/>
      <c r="HFI200" s="84"/>
      <c r="HFJ200" s="84"/>
      <c r="HFK200" s="84"/>
      <c r="HFL200" s="84"/>
      <c r="HFM200" s="84"/>
      <c r="HFN200" s="84"/>
      <c r="HFO200" s="84"/>
      <c r="HFP200" s="84"/>
      <c r="HFQ200" s="84"/>
      <c r="HFR200" s="84"/>
      <c r="HFS200" s="84"/>
      <c r="HFT200" s="84"/>
      <c r="HFU200" s="84"/>
      <c r="HFV200" s="84"/>
      <c r="HFW200" s="84"/>
      <c r="HFX200" s="84"/>
      <c r="HFY200" s="84"/>
      <c r="HFZ200" s="84"/>
      <c r="HGA200" s="84"/>
      <c r="HGB200" s="84"/>
      <c r="HGC200" s="84"/>
      <c r="HGD200" s="84"/>
      <c r="HGE200" s="84"/>
      <c r="HGF200" s="84"/>
      <c r="HGG200" s="84"/>
      <c r="HGH200" s="84"/>
      <c r="HGI200" s="84"/>
      <c r="HGJ200" s="84"/>
      <c r="HGK200" s="84"/>
      <c r="HGL200" s="84"/>
      <c r="HGM200" s="84"/>
      <c r="HGN200" s="84"/>
      <c r="HGO200" s="84"/>
      <c r="HGP200" s="84"/>
      <c r="HGQ200" s="84"/>
      <c r="HGR200" s="84"/>
      <c r="HGS200" s="84"/>
      <c r="HGT200" s="84"/>
      <c r="HGU200" s="84"/>
      <c r="HGV200" s="84"/>
      <c r="HGW200" s="84"/>
      <c r="HGX200" s="84"/>
      <c r="HGY200" s="84"/>
      <c r="HGZ200" s="84"/>
      <c r="HHA200" s="84"/>
      <c r="HHB200" s="84"/>
      <c r="HHC200" s="84"/>
      <c r="HHD200" s="84"/>
      <c r="HHE200" s="84"/>
      <c r="HHF200" s="84"/>
      <c r="HHG200" s="84"/>
      <c r="HHH200" s="84"/>
      <c r="HHI200" s="84"/>
      <c r="HHJ200" s="84"/>
      <c r="HHK200" s="84"/>
      <c r="HHL200" s="84"/>
      <c r="HHM200" s="84"/>
      <c r="HHN200" s="84"/>
      <c r="HHO200" s="84"/>
      <c r="HHP200" s="84"/>
      <c r="HHQ200" s="84"/>
      <c r="HHR200" s="84"/>
      <c r="HHS200" s="84"/>
      <c r="HHT200" s="84"/>
      <c r="HHU200" s="84"/>
      <c r="HHV200" s="84"/>
      <c r="HHW200" s="84"/>
      <c r="HHX200" s="84"/>
      <c r="HHY200" s="84"/>
      <c r="HHZ200" s="84"/>
      <c r="HIA200" s="84"/>
      <c r="HIB200" s="84"/>
      <c r="HIC200" s="84"/>
      <c r="HID200" s="84"/>
      <c r="HIE200" s="84"/>
      <c r="HIF200" s="84"/>
      <c r="HIG200" s="84"/>
      <c r="HIH200" s="84"/>
      <c r="HII200" s="84"/>
      <c r="HIJ200" s="84"/>
      <c r="HIK200" s="84"/>
      <c r="HIL200" s="84"/>
      <c r="HIM200" s="84"/>
      <c r="HIN200" s="84"/>
      <c r="HIO200" s="84"/>
      <c r="HIP200" s="84"/>
      <c r="HIQ200" s="84"/>
      <c r="HIR200" s="84"/>
      <c r="HIS200" s="84"/>
      <c r="HIT200" s="84"/>
      <c r="HIU200" s="84"/>
      <c r="HIV200" s="84"/>
      <c r="HIW200" s="84"/>
      <c r="HIX200" s="84"/>
      <c r="HIY200" s="84"/>
      <c r="HIZ200" s="84"/>
      <c r="HJA200" s="84"/>
      <c r="HJB200" s="84"/>
      <c r="HJC200" s="84"/>
      <c r="HJD200" s="84"/>
      <c r="HJE200" s="84"/>
      <c r="HJF200" s="84"/>
      <c r="HJG200" s="84"/>
      <c r="HJH200" s="84"/>
      <c r="HJI200" s="84"/>
      <c r="HJJ200" s="84"/>
      <c r="HJK200" s="84"/>
      <c r="HJL200" s="84"/>
      <c r="HJM200" s="84"/>
      <c r="HJN200" s="84"/>
      <c r="HJO200" s="84"/>
      <c r="HJP200" s="84"/>
      <c r="HJQ200" s="84"/>
      <c r="HJR200" s="84"/>
      <c r="HJS200" s="84"/>
      <c r="HJT200" s="84"/>
      <c r="HJU200" s="84"/>
      <c r="HJV200" s="84"/>
      <c r="HJW200" s="84"/>
      <c r="HJX200" s="84"/>
      <c r="HJY200" s="84"/>
      <c r="HJZ200" s="84"/>
      <c r="HKA200" s="84"/>
      <c r="HKB200" s="84"/>
      <c r="HKC200" s="84"/>
      <c r="HKD200" s="84"/>
      <c r="HKE200" s="84"/>
      <c r="HKF200" s="84"/>
      <c r="HKG200" s="84"/>
      <c r="HKH200" s="84"/>
      <c r="HKI200" s="84"/>
      <c r="HKJ200" s="84"/>
      <c r="HKK200" s="84"/>
      <c r="HKL200" s="84"/>
      <c r="HKM200" s="84"/>
      <c r="HKN200" s="84"/>
      <c r="HKO200" s="84"/>
      <c r="HKP200" s="84"/>
      <c r="HKQ200" s="84"/>
      <c r="HKR200" s="84"/>
      <c r="HKS200" s="84"/>
      <c r="HKT200" s="84"/>
      <c r="HKU200" s="84"/>
      <c r="HKV200" s="84"/>
      <c r="HKW200" s="84"/>
      <c r="HKX200" s="84"/>
      <c r="HKY200" s="84"/>
      <c r="HKZ200" s="84"/>
      <c r="HLA200" s="84"/>
      <c r="HLB200" s="84"/>
      <c r="HLC200" s="84"/>
      <c r="HLD200" s="84"/>
      <c r="HLE200" s="84"/>
      <c r="HLF200" s="84"/>
      <c r="HLG200" s="84"/>
      <c r="HLH200" s="84"/>
      <c r="HLI200" s="84"/>
      <c r="HLJ200" s="84"/>
      <c r="HLK200" s="84"/>
      <c r="HLL200" s="84"/>
      <c r="HLM200" s="84"/>
      <c r="HLN200" s="84"/>
      <c r="HLO200" s="84"/>
      <c r="HLP200" s="84"/>
      <c r="HLQ200" s="84"/>
      <c r="HLR200" s="84"/>
      <c r="HLS200" s="84"/>
      <c r="HLT200" s="84"/>
      <c r="HLU200" s="84"/>
      <c r="HLV200" s="84"/>
      <c r="HLW200" s="84"/>
      <c r="HLX200" s="84"/>
      <c r="HLY200" s="84"/>
      <c r="HLZ200" s="84"/>
      <c r="HMA200" s="84"/>
      <c r="HMB200" s="84"/>
      <c r="HMC200" s="84"/>
      <c r="HMD200" s="84"/>
      <c r="HME200" s="84"/>
      <c r="HMF200" s="84"/>
      <c r="HMG200" s="84"/>
      <c r="HMH200" s="84"/>
      <c r="HMI200" s="84"/>
      <c r="HMJ200" s="84"/>
      <c r="HMK200" s="84"/>
      <c r="HML200" s="84"/>
      <c r="HMM200" s="84"/>
      <c r="HMN200" s="84"/>
      <c r="HMO200" s="84"/>
      <c r="HMP200" s="84"/>
      <c r="HMQ200" s="84"/>
      <c r="HMR200" s="84"/>
      <c r="HMS200" s="84"/>
      <c r="HMT200" s="84"/>
      <c r="HMU200" s="84"/>
      <c r="HMV200" s="84"/>
      <c r="HMW200" s="84"/>
      <c r="HMX200" s="84"/>
      <c r="HMY200" s="84"/>
      <c r="HMZ200" s="84"/>
      <c r="HNA200" s="84"/>
      <c r="HNB200" s="84"/>
      <c r="HNC200" s="84"/>
      <c r="HND200" s="84"/>
      <c r="HNE200" s="84"/>
      <c r="HNF200" s="84"/>
      <c r="HNG200" s="84"/>
      <c r="HNH200" s="84"/>
      <c r="HNI200" s="84"/>
      <c r="HNJ200" s="84"/>
      <c r="HNK200" s="84"/>
      <c r="HNL200" s="84"/>
      <c r="HNM200" s="84"/>
      <c r="HNN200" s="84"/>
      <c r="HNO200" s="84"/>
      <c r="HNP200" s="84"/>
      <c r="HNQ200" s="84"/>
      <c r="HNR200" s="84"/>
      <c r="HNS200" s="84"/>
      <c r="HNT200" s="84"/>
      <c r="HNU200" s="84"/>
      <c r="HNV200" s="84"/>
      <c r="HNW200" s="84"/>
      <c r="HNX200" s="84"/>
      <c r="HNY200" s="84"/>
      <c r="HNZ200" s="84"/>
      <c r="HOA200" s="84"/>
      <c r="HOB200" s="84"/>
      <c r="HOC200" s="84"/>
      <c r="HOD200" s="84"/>
      <c r="HOE200" s="84"/>
      <c r="HOF200" s="84"/>
      <c r="HOG200" s="84"/>
      <c r="HOH200" s="84"/>
      <c r="HOI200" s="84"/>
      <c r="HOJ200" s="84"/>
      <c r="HOK200" s="84"/>
      <c r="HOL200" s="84"/>
      <c r="HOM200" s="84"/>
      <c r="HON200" s="84"/>
      <c r="HOO200" s="84"/>
      <c r="HOP200" s="84"/>
      <c r="HOQ200" s="84"/>
      <c r="HOR200" s="84"/>
      <c r="HOS200" s="84"/>
      <c r="HOT200" s="84"/>
      <c r="HOU200" s="84"/>
      <c r="HOV200" s="84"/>
      <c r="HOW200" s="84"/>
      <c r="HOX200" s="84"/>
      <c r="HOY200" s="84"/>
      <c r="HOZ200" s="84"/>
      <c r="HPA200" s="84"/>
      <c r="HPB200" s="84"/>
      <c r="HPC200" s="84"/>
      <c r="HPD200" s="84"/>
      <c r="HPE200" s="84"/>
      <c r="HPF200" s="84"/>
      <c r="HPG200" s="84"/>
      <c r="HPH200" s="84"/>
      <c r="HPI200" s="84"/>
      <c r="HPJ200" s="84"/>
      <c r="HPK200" s="84"/>
      <c r="HPL200" s="84"/>
      <c r="HPM200" s="84"/>
      <c r="HPN200" s="84"/>
      <c r="HPO200" s="84"/>
      <c r="HPP200" s="84"/>
      <c r="HPQ200" s="84"/>
      <c r="HPR200" s="84"/>
      <c r="HPS200" s="84"/>
      <c r="HPT200" s="84"/>
      <c r="HPU200" s="84"/>
      <c r="HPV200" s="84"/>
      <c r="HPW200" s="84"/>
      <c r="HPX200" s="84"/>
      <c r="HPY200" s="84"/>
      <c r="HPZ200" s="84"/>
      <c r="HQA200" s="84"/>
      <c r="HQB200" s="84"/>
      <c r="HQC200" s="84"/>
      <c r="HQD200" s="84"/>
      <c r="HQE200" s="84"/>
      <c r="HQF200" s="84"/>
      <c r="HQG200" s="84"/>
      <c r="HQH200" s="84"/>
      <c r="HQI200" s="84"/>
      <c r="HQJ200" s="84"/>
      <c r="HQK200" s="84"/>
      <c r="HQL200" s="84"/>
      <c r="HQM200" s="84"/>
      <c r="HQN200" s="84"/>
      <c r="HQO200" s="84"/>
      <c r="HQP200" s="84"/>
      <c r="HQQ200" s="84"/>
      <c r="HQR200" s="84"/>
      <c r="HQS200" s="84"/>
      <c r="HQT200" s="84"/>
      <c r="HQU200" s="84"/>
      <c r="HQV200" s="84"/>
      <c r="HQW200" s="84"/>
      <c r="HQX200" s="84"/>
      <c r="HQY200" s="84"/>
      <c r="HQZ200" s="84"/>
      <c r="HRA200" s="84"/>
      <c r="HRB200" s="84"/>
      <c r="HRC200" s="84"/>
      <c r="HRD200" s="84"/>
      <c r="HRE200" s="84"/>
      <c r="HRF200" s="84"/>
      <c r="HRG200" s="84"/>
      <c r="HRH200" s="84"/>
      <c r="HRI200" s="84"/>
      <c r="HRJ200" s="84"/>
      <c r="HRK200" s="84"/>
      <c r="HRL200" s="84"/>
      <c r="HRM200" s="84"/>
      <c r="HRN200" s="84"/>
      <c r="HRO200" s="84"/>
      <c r="HRP200" s="84"/>
      <c r="HRQ200" s="84"/>
      <c r="HRR200" s="84"/>
      <c r="HRS200" s="84"/>
      <c r="HRT200" s="84"/>
      <c r="HRU200" s="84"/>
      <c r="HRV200" s="84"/>
      <c r="HRW200" s="84"/>
      <c r="HRX200" s="84"/>
      <c r="HRY200" s="84"/>
      <c r="HRZ200" s="84"/>
      <c r="HSA200" s="84"/>
      <c r="HSB200" s="84"/>
      <c r="HSC200" s="84"/>
      <c r="HSD200" s="84"/>
      <c r="HSE200" s="84"/>
      <c r="HSF200" s="84"/>
      <c r="HSG200" s="84"/>
      <c r="HSH200" s="84"/>
      <c r="HSI200" s="84"/>
      <c r="HSJ200" s="84"/>
      <c r="HSK200" s="84"/>
      <c r="HSL200" s="84"/>
      <c r="HSM200" s="84"/>
      <c r="HSN200" s="84"/>
      <c r="HSO200" s="84"/>
      <c r="HSP200" s="84"/>
      <c r="HSQ200" s="84"/>
      <c r="HSR200" s="84"/>
      <c r="HSS200" s="84"/>
      <c r="HST200" s="84"/>
      <c r="HSU200" s="84"/>
      <c r="HSV200" s="84"/>
      <c r="HSW200" s="84"/>
      <c r="HSX200" s="84"/>
      <c r="HSY200" s="84"/>
      <c r="HSZ200" s="84"/>
      <c r="HTA200" s="84"/>
      <c r="HTB200" s="84"/>
      <c r="HTC200" s="84"/>
      <c r="HTD200" s="84"/>
      <c r="HTE200" s="84"/>
      <c r="HTF200" s="84"/>
      <c r="HTG200" s="84"/>
      <c r="HTH200" s="84"/>
      <c r="HTI200" s="84"/>
      <c r="HTJ200" s="84"/>
      <c r="HTK200" s="84"/>
      <c r="HTL200" s="84"/>
      <c r="HTM200" s="84"/>
      <c r="HTN200" s="84"/>
      <c r="HTO200" s="84"/>
      <c r="HTP200" s="84"/>
      <c r="HTQ200" s="84"/>
      <c r="HTR200" s="84"/>
      <c r="HTS200" s="84"/>
      <c r="HTT200" s="84"/>
      <c r="HTU200" s="84"/>
      <c r="HTV200" s="84"/>
      <c r="HTW200" s="84"/>
      <c r="HTX200" s="84"/>
      <c r="HTY200" s="84"/>
      <c r="HTZ200" s="84"/>
      <c r="HUA200" s="84"/>
      <c r="HUB200" s="84"/>
      <c r="HUC200" s="84"/>
      <c r="HUD200" s="84"/>
      <c r="HUE200" s="84"/>
      <c r="HUF200" s="84"/>
      <c r="HUG200" s="84"/>
      <c r="HUH200" s="84"/>
      <c r="HUI200" s="84"/>
      <c r="HUJ200" s="84"/>
      <c r="HUK200" s="84"/>
      <c r="HUL200" s="84"/>
      <c r="HUM200" s="84"/>
      <c r="HUN200" s="84"/>
      <c r="HUO200" s="84"/>
      <c r="HUP200" s="84"/>
      <c r="HUQ200" s="84"/>
      <c r="HUR200" s="84"/>
      <c r="HUS200" s="84"/>
      <c r="HUT200" s="84"/>
      <c r="HUU200" s="84"/>
      <c r="HUV200" s="84"/>
      <c r="HUW200" s="84"/>
      <c r="HUX200" s="84"/>
      <c r="HUY200" s="84"/>
      <c r="HUZ200" s="84"/>
      <c r="HVA200" s="84"/>
      <c r="HVB200" s="84"/>
      <c r="HVC200" s="84"/>
      <c r="HVD200" s="84"/>
      <c r="HVE200" s="84"/>
      <c r="HVF200" s="84"/>
      <c r="HVG200" s="84"/>
      <c r="HVH200" s="84"/>
      <c r="HVI200" s="84"/>
      <c r="HVJ200" s="84"/>
      <c r="HVK200" s="84"/>
      <c r="HVL200" s="84"/>
      <c r="HVM200" s="84"/>
      <c r="HVN200" s="84"/>
      <c r="HVO200" s="84"/>
      <c r="HVP200" s="84"/>
      <c r="HVQ200" s="84"/>
      <c r="HVR200" s="84"/>
      <c r="HVS200" s="84"/>
      <c r="HVT200" s="84"/>
      <c r="HVU200" s="84"/>
      <c r="HVV200" s="84"/>
      <c r="HVW200" s="84"/>
      <c r="HVX200" s="84"/>
      <c r="HVY200" s="84"/>
      <c r="HVZ200" s="84"/>
      <c r="HWA200" s="84"/>
      <c r="HWB200" s="84"/>
      <c r="HWC200" s="84"/>
      <c r="HWD200" s="84"/>
      <c r="HWE200" s="84"/>
      <c r="HWF200" s="84"/>
      <c r="HWG200" s="84"/>
      <c r="HWH200" s="84"/>
      <c r="HWI200" s="84"/>
      <c r="HWJ200" s="84"/>
      <c r="HWK200" s="84"/>
      <c r="HWL200" s="84"/>
      <c r="HWM200" s="84"/>
      <c r="HWN200" s="84"/>
      <c r="HWO200" s="84"/>
      <c r="HWP200" s="84"/>
      <c r="HWQ200" s="84"/>
      <c r="HWR200" s="84"/>
      <c r="HWS200" s="84"/>
      <c r="HWT200" s="84"/>
      <c r="HWU200" s="84"/>
      <c r="HWV200" s="84"/>
      <c r="HWW200" s="84"/>
      <c r="HWX200" s="84"/>
      <c r="HWY200" s="84"/>
      <c r="HWZ200" s="84"/>
      <c r="HXA200" s="84"/>
      <c r="HXB200" s="84"/>
      <c r="HXC200" s="84"/>
      <c r="HXD200" s="84"/>
      <c r="HXE200" s="84"/>
      <c r="HXF200" s="84"/>
      <c r="HXG200" s="84"/>
      <c r="HXH200" s="84"/>
      <c r="HXI200" s="84"/>
      <c r="HXJ200" s="84"/>
      <c r="HXK200" s="84"/>
      <c r="HXL200" s="84"/>
      <c r="HXM200" s="84"/>
      <c r="HXN200" s="84"/>
      <c r="HXO200" s="84"/>
      <c r="HXP200" s="84"/>
      <c r="HXQ200" s="84"/>
      <c r="HXR200" s="84"/>
      <c r="HXS200" s="84"/>
      <c r="HXT200" s="84"/>
      <c r="HXU200" s="84"/>
      <c r="HXV200" s="84"/>
      <c r="HXW200" s="84"/>
      <c r="HXX200" s="84"/>
      <c r="HXY200" s="84"/>
      <c r="HXZ200" s="84"/>
      <c r="HYA200" s="84"/>
      <c r="HYB200" s="84"/>
      <c r="HYC200" s="84"/>
      <c r="HYD200" s="84"/>
      <c r="HYE200" s="84"/>
      <c r="HYF200" s="84"/>
      <c r="HYG200" s="84"/>
      <c r="HYH200" s="84"/>
      <c r="HYI200" s="84"/>
      <c r="HYJ200" s="84"/>
      <c r="HYK200" s="84"/>
      <c r="HYL200" s="84"/>
      <c r="HYM200" s="84"/>
      <c r="HYN200" s="84"/>
      <c r="HYO200" s="84"/>
      <c r="HYP200" s="84"/>
      <c r="HYQ200" s="84"/>
      <c r="HYR200" s="84"/>
      <c r="HYS200" s="84"/>
      <c r="HYT200" s="84"/>
      <c r="HYU200" s="84"/>
      <c r="HYV200" s="84"/>
      <c r="HYW200" s="84"/>
      <c r="HYX200" s="84"/>
      <c r="HYY200" s="84"/>
      <c r="HYZ200" s="84"/>
      <c r="HZA200" s="84"/>
      <c r="HZB200" s="84"/>
      <c r="HZC200" s="84"/>
      <c r="HZD200" s="84"/>
      <c r="HZE200" s="84"/>
      <c r="HZF200" s="84"/>
      <c r="HZG200" s="84"/>
      <c r="HZH200" s="84"/>
      <c r="HZI200" s="84"/>
      <c r="HZJ200" s="84"/>
      <c r="HZK200" s="84"/>
      <c r="HZL200" s="84"/>
      <c r="HZM200" s="84"/>
      <c r="HZN200" s="84"/>
      <c r="HZO200" s="84"/>
      <c r="HZP200" s="84"/>
      <c r="HZQ200" s="84"/>
      <c r="HZR200" s="84"/>
      <c r="HZS200" s="84"/>
      <c r="HZT200" s="84"/>
      <c r="HZU200" s="84"/>
      <c r="HZV200" s="84"/>
      <c r="HZW200" s="84"/>
      <c r="HZX200" s="84"/>
      <c r="HZY200" s="84"/>
      <c r="HZZ200" s="84"/>
      <c r="IAA200" s="84"/>
      <c r="IAB200" s="84"/>
      <c r="IAC200" s="84"/>
      <c r="IAD200" s="84"/>
      <c r="IAE200" s="84"/>
      <c r="IAF200" s="84"/>
      <c r="IAG200" s="84"/>
      <c r="IAH200" s="84"/>
      <c r="IAI200" s="84"/>
      <c r="IAJ200" s="84"/>
      <c r="IAK200" s="84"/>
      <c r="IAL200" s="84"/>
      <c r="IAM200" s="84"/>
      <c r="IAN200" s="84"/>
      <c r="IAO200" s="84"/>
      <c r="IAP200" s="84"/>
      <c r="IAQ200" s="84"/>
      <c r="IAR200" s="84"/>
      <c r="IAS200" s="84"/>
      <c r="IAT200" s="84"/>
      <c r="IAU200" s="84"/>
      <c r="IAV200" s="84"/>
      <c r="IAW200" s="84"/>
      <c r="IAX200" s="84"/>
      <c r="IAY200" s="84"/>
      <c r="IAZ200" s="84"/>
      <c r="IBA200" s="84"/>
      <c r="IBB200" s="84"/>
      <c r="IBC200" s="84"/>
      <c r="IBD200" s="84"/>
      <c r="IBE200" s="84"/>
      <c r="IBF200" s="84"/>
      <c r="IBG200" s="84"/>
      <c r="IBH200" s="84"/>
      <c r="IBI200" s="84"/>
      <c r="IBJ200" s="84"/>
      <c r="IBK200" s="84"/>
      <c r="IBL200" s="84"/>
      <c r="IBM200" s="84"/>
      <c r="IBN200" s="84"/>
      <c r="IBO200" s="84"/>
      <c r="IBP200" s="84"/>
      <c r="IBQ200" s="84"/>
      <c r="IBR200" s="84"/>
      <c r="IBS200" s="84"/>
      <c r="IBT200" s="84"/>
      <c r="IBU200" s="84"/>
      <c r="IBV200" s="84"/>
      <c r="IBW200" s="84"/>
      <c r="IBX200" s="84"/>
      <c r="IBY200" s="84"/>
      <c r="IBZ200" s="84"/>
      <c r="ICA200" s="84"/>
      <c r="ICB200" s="84"/>
      <c r="ICC200" s="84"/>
      <c r="ICD200" s="84"/>
      <c r="ICE200" s="84"/>
      <c r="ICF200" s="84"/>
      <c r="ICG200" s="84"/>
      <c r="ICH200" s="84"/>
      <c r="ICI200" s="84"/>
      <c r="ICJ200" s="84"/>
      <c r="ICK200" s="84"/>
      <c r="ICL200" s="84"/>
      <c r="ICM200" s="84"/>
      <c r="ICN200" s="84"/>
      <c r="ICO200" s="84"/>
      <c r="ICP200" s="84"/>
      <c r="ICQ200" s="84"/>
      <c r="ICR200" s="84"/>
      <c r="ICS200" s="84"/>
      <c r="ICT200" s="84"/>
      <c r="ICU200" s="84"/>
      <c r="ICV200" s="84"/>
      <c r="ICW200" s="84"/>
      <c r="ICX200" s="84"/>
      <c r="ICY200" s="84"/>
      <c r="ICZ200" s="84"/>
      <c r="IDA200" s="84"/>
      <c r="IDB200" s="84"/>
      <c r="IDC200" s="84"/>
      <c r="IDD200" s="84"/>
      <c r="IDE200" s="84"/>
      <c r="IDF200" s="84"/>
      <c r="IDG200" s="84"/>
      <c r="IDH200" s="84"/>
      <c r="IDI200" s="84"/>
      <c r="IDJ200" s="84"/>
      <c r="IDK200" s="84"/>
      <c r="IDL200" s="84"/>
      <c r="IDM200" s="84"/>
      <c r="IDN200" s="84"/>
      <c r="IDO200" s="84"/>
      <c r="IDP200" s="84"/>
      <c r="IDQ200" s="84"/>
      <c r="IDR200" s="84"/>
      <c r="IDS200" s="84"/>
      <c r="IDT200" s="84"/>
      <c r="IDU200" s="84"/>
      <c r="IDV200" s="84"/>
      <c r="IDW200" s="84"/>
      <c r="IDX200" s="84"/>
      <c r="IDY200" s="84"/>
      <c r="IDZ200" s="84"/>
      <c r="IEA200" s="84"/>
      <c r="IEB200" s="84"/>
      <c r="IEC200" s="84"/>
      <c r="IED200" s="84"/>
      <c r="IEE200" s="84"/>
      <c r="IEF200" s="84"/>
      <c r="IEG200" s="84"/>
      <c r="IEH200" s="84"/>
      <c r="IEI200" s="84"/>
      <c r="IEJ200" s="84"/>
      <c r="IEK200" s="84"/>
      <c r="IEL200" s="84"/>
      <c r="IEM200" s="84"/>
      <c r="IEN200" s="84"/>
      <c r="IEO200" s="84"/>
      <c r="IEP200" s="84"/>
      <c r="IEQ200" s="84"/>
      <c r="IER200" s="84"/>
      <c r="IES200" s="84"/>
      <c r="IET200" s="84"/>
      <c r="IEU200" s="84"/>
      <c r="IEV200" s="84"/>
      <c r="IEW200" s="84"/>
      <c r="IEX200" s="84"/>
      <c r="IEY200" s="84"/>
      <c r="IEZ200" s="84"/>
      <c r="IFA200" s="84"/>
      <c r="IFB200" s="84"/>
      <c r="IFC200" s="84"/>
      <c r="IFD200" s="84"/>
      <c r="IFE200" s="84"/>
      <c r="IFF200" s="84"/>
      <c r="IFG200" s="84"/>
      <c r="IFH200" s="84"/>
      <c r="IFI200" s="84"/>
      <c r="IFJ200" s="84"/>
      <c r="IFK200" s="84"/>
      <c r="IFL200" s="84"/>
      <c r="IFM200" s="84"/>
      <c r="IFN200" s="84"/>
      <c r="IFO200" s="84"/>
      <c r="IFP200" s="84"/>
      <c r="IFQ200" s="84"/>
      <c r="IFR200" s="84"/>
      <c r="IFS200" s="84"/>
      <c r="IFT200" s="84"/>
      <c r="IFU200" s="84"/>
      <c r="IFV200" s="84"/>
      <c r="IFW200" s="84"/>
      <c r="IFX200" s="84"/>
      <c r="IFY200" s="84"/>
      <c r="IFZ200" s="84"/>
      <c r="IGA200" s="84"/>
      <c r="IGB200" s="84"/>
      <c r="IGC200" s="84"/>
      <c r="IGD200" s="84"/>
      <c r="IGE200" s="84"/>
      <c r="IGF200" s="84"/>
      <c r="IGG200" s="84"/>
      <c r="IGH200" s="84"/>
      <c r="IGI200" s="84"/>
      <c r="IGJ200" s="84"/>
      <c r="IGK200" s="84"/>
      <c r="IGL200" s="84"/>
      <c r="IGM200" s="84"/>
      <c r="IGN200" s="84"/>
      <c r="IGO200" s="84"/>
      <c r="IGP200" s="84"/>
      <c r="IGQ200" s="84"/>
      <c r="IGR200" s="84"/>
      <c r="IGS200" s="84"/>
      <c r="IGT200" s="84"/>
      <c r="IGU200" s="84"/>
      <c r="IGV200" s="84"/>
      <c r="IGW200" s="84"/>
      <c r="IGX200" s="84"/>
      <c r="IGY200" s="84"/>
      <c r="IGZ200" s="84"/>
      <c r="IHA200" s="84"/>
      <c r="IHB200" s="84"/>
      <c r="IHC200" s="84"/>
      <c r="IHD200" s="84"/>
      <c r="IHE200" s="84"/>
      <c r="IHF200" s="84"/>
      <c r="IHG200" s="84"/>
      <c r="IHH200" s="84"/>
      <c r="IHI200" s="84"/>
      <c r="IHJ200" s="84"/>
      <c r="IHK200" s="84"/>
      <c r="IHL200" s="84"/>
      <c r="IHM200" s="84"/>
      <c r="IHN200" s="84"/>
      <c r="IHO200" s="84"/>
      <c r="IHP200" s="84"/>
      <c r="IHQ200" s="84"/>
      <c r="IHR200" s="84"/>
      <c r="IHS200" s="84"/>
      <c r="IHT200" s="84"/>
      <c r="IHU200" s="84"/>
      <c r="IHV200" s="84"/>
      <c r="IHW200" s="84"/>
      <c r="IHX200" s="84"/>
      <c r="IHY200" s="84"/>
      <c r="IHZ200" s="84"/>
      <c r="IIA200" s="84"/>
      <c r="IIB200" s="84"/>
      <c r="IIC200" s="84"/>
      <c r="IID200" s="84"/>
      <c r="IIE200" s="84"/>
      <c r="IIF200" s="84"/>
      <c r="IIG200" s="84"/>
      <c r="IIH200" s="84"/>
      <c r="III200" s="84"/>
      <c r="IIJ200" s="84"/>
      <c r="IIK200" s="84"/>
      <c r="IIL200" s="84"/>
      <c r="IIM200" s="84"/>
      <c r="IIN200" s="84"/>
      <c r="IIO200" s="84"/>
      <c r="IIP200" s="84"/>
      <c r="IIQ200" s="84"/>
      <c r="IIR200" s="84"/>
      <c r="IIS200" s="84"/>
      <c r="IIT200" s="84"/>
      <c r="IIU200" s="84"/>
      <c r="IIV200" s="84"/>
      <c r="IIW200" s="84"/>
      <c r="IIX200" s="84"/>
      <c r="IIY200" s="84"/>
      <c r="IIZ200" s="84"/>
      <c r="IJA200" s="84"/>
      <c r="IJB200" s="84"/>
      <c r="IJC200" s="84"/>
      <c r="IJD200" s="84"/>
      <c r="IJE200" s="84"/>
      <c r="IJF200" s="84"/>
      <c r="IJG200" s="84"/>
      <c r="IJH200" s="84"/>
      <c r="IJI200" s="84"/>
      <c r="IJJ200" s="84"/>
      <c r="IJK200" s="84"/>
      <c r="IJL200" s="84"/>
      <c r="IJM200" s="84"/>
      <c r="IJN200" s="84"/>
      <c r="IJO200" s="84"/>
      <c r="IJP200" s="84"/>
      <c r="IJQ200" s="84"/>
      <c r="IJR200" s="84"/>
      <c r="IJS200" s="84"/>
      <c r="IJT200" s="84"/>
      <c r="IJU200" s="84"/>
      <c r="IJV200" s="84"/>
      <c r="IJW200" s="84"/>
      <c r="IJX200" s="84"/>
      <c r="IJY200" s="84"/>
      <c r="IJZ200" s="84"/>
      <c r="IKA200" s="84"/>
      <c r="IKB200" s="84"/>
      <c r="IKC200" s="84"/>
      <c r="IKD200" s="84"/>
      <c r="IKE200" s="84"/>
      <c r="IKF200" s="84"/>
      <c r="IKG200" s="84"/>
      <c r="IKH200" s="84"/>
      <c r="IKI200" s="84"/>
      <c r="IKJ200" s="84"/>
      <c r="IKK200" s="84"/>
      <c r="IKL200" s="84"/>
      <c r="IKM200" s="84"/>
      <c r="IKN200" s="84"/>
      <c r="IKO200" s="84"/>
      <c r="IKP200" s="84"/>
      <c r="IKQ200" s="84"/>
      <c r="IKR200" s="84"/>
      <c r="IKS200" s="84"/>
      <c r="IKT200" s="84"/>
      <c r="IKU200" s="84"/>
      <c r="IKV200" s="84"/>
      <c r="IKW200" s="84"/>
      <c r="IKX200" s="84"/>
      <c r="IKY200" s="84"/>
      <c r="IKZ200" s="84"/>
      <c r="ILA200" s="84"/>
      <c r="ILB200" s="84"/>
      <c r="ILC200" s="84"/>
      <c r="ILD200" s="84"/>
      <c r="ILE200" s="84"/>
      <c r="ILF200" s="84"/>
      <c r="ILG200" s="84"/>
      <c r="ILH200" s="84"/>
      <c r="ILI200" s="84"/>
      <c r="ILJ200" s="84"/>
      <c r="ILK200" s="84"/>
      <c r="ILL200" s="84"/>
      <c r="ILM200" s="84"/>
      <c r="ILN200" s="84"/>
      <c r="ILO200" s="84"/>
      <c r="ILP200" s="84"/>
      <c r="ILQ200" s="84"/>
      <c r="ILR200" s="84"/>
      <c r="ILS200" s="84"/>
      <c r="ILT200" s="84"/>
      <c r="ILU200" s="84"/>
      <c r="ILV200" s="84"/>
      <c r="ILW200" s="84"/>
      <c r="ILX200" s="84"/>
      <c r="ILY200" s="84"/>
      <c r="ILZ200" s="84"/>
      <c r="IMA200" s="84"/>
      <c r="IMB200" s="84"/>
      <c r="IMC200" s="84"/>
      <c r="IMD200" s="84"/>
      <c r="IME200" s="84"/>
      <c r="IMF200" s="84"/>
      <c r="IMG200" s="84"/>
      <c r="IMH200" s="84"/>
      <c r="IMI200" s="84"/>
      <c r="IMJ200" s="84"/>
      <c r="IMK200" s="84"/>
      <c r="IML200" s="84"/>
      <c r="IMM200" s="84"/>
      <c r="IMN200" s="84"/>
      <c r="IMO200" s="84"/>
      <c r="IMP200" s="84"/>
      <c r="IMQ200" s="84"/>
      <c r="IMR200" s="84"/>
      <c r="IMS200" s="84"/>
      <c r="IMT200" s="84"/>
      <c r="IMU200" s="84"/>
      <c r="IMV200" s="84"/>
      <c r="IMW200" s="84"/>
      <c r="IMX200" s="84"/>
      <c r="IMY200" s="84"/>
      <c r="IMZ200" s="84"/>
      <c r="INA200" s="84"/>
      <c r="INB200" s="84"/>
      <c r="INC200" s="84"/>
      <c r="IND200" s="84"/>
      <c r="INE200" s="84"/>
      <c r="INF200" s="84"/>
      <c r="ING200" s="84"/>
      <c r="INH200" s="84"/>
      <c r="INI200" s="84"/>
      <c r="INJ200" s="84"/>
      <c r="INK200" s="84"/>
      <c r="INL200" s="84"/>
      <c r="INM200" s="84"/>
      <c r="INN200" s="84"/>
      <c r="INO200" s="84"/>
      <c r="INP200" s="84"/>
      <c r="INQ200" s="84"/>
      <c r="INR200" s="84"/>
      <c r="INS200" s="84"/>
      <c r="INT200" s="84"/>
      <c r="INU200" s="84"/>
      <c r="INV200" s="84"/>
      <c r="INW200" s="84"/>
      <c r="INX200" s="84"/>
      <c r="INY200" s="84"/>
      <c r="INZ200" s="84"/>
      <c r="IOA200" s="84"/>
      <c r="IOB200" s="84"/>
      <c r="IOC200" s="84"/>
      <c r="IOD200" s="84"/>
      <c r="IOE200" s="84"/>
      <c r="IOF200" s="84"/>
      <c r="IOG200" s="84"/>
      <c r="IOH200" s="84"/>
      <c r="IOI200" s="84"/>
      <c r="IOJ200" s="84"/>
      <c r="IOK200" s="84"/>
      <c r="IOL200" s="84"/>
      <c r="IOM200" s="84"/>
      <c r="ION200" s="84"/>
      <c r="IOO200" s="84"/>
      <c r="IOP200" s="84"/>
      <c r="IOQ200" s="84"/>
      <c r="IOR200" s="84"/>
      <c r="IOS200" s="84"/>
      <c r="IOT200" s="84"/>
      <c r="IOU200" s="84"/>
      <c r="IOV200" s="84"/>
      <c r="IOW200" s="84"/>
      <c r="IOX200" s="84"/>
      <c r="IOY200" s="84"/>
      <c r="IOZ200" s="84"/>
      <c r="IPA200" s="84"/>
      <c r="IPB200" s="84"/>
      <c r="IPC200" s="84"/>
      <c r="IPD200" s="84"/>
      <c r="IPE200" s="84"/>
      <c r="IPF200" s="84"/>
      <c r="IPG200" s="84"/>
      <c r="IPH200" s="84"/>
      <c r="IPI200" s="84"/>
      <c r="IPJ200" s="84"/>
      <c r="IPK200" s="84"/>
      <c r="IPL200" s="84"/>
      <c r="IPM200" s="84"/>
      <c r="IPN200" s="84"/>
      <c r="IPO200" s="84"/>
      <c r="IPP200" s="84"/>
      <c r="IPQ200" s="84"/>
      <c r="IPR200" s="84"/>
      <c r="IPS200" s="84"/>
      <c r="IPT200" s="84"/>
      <c r="IPU200" s="84"/>
      <c r="IPV200" s="84"/>
      <c r="IPW200" s="84"/>
      <c r="IPX200" s="84"/>
      <c r="IPY200" s="84"/>
      <c r="IPZ200" s="84"/>
      <c r="IQA200" s="84"/>
      <c r="IQB200" s="84"/>
      <c r="IQC200" s="84"/>
      <c r="IQD200" s="84"/>
      <c r="IQE200" s="84"/>
      <c r="IQF200" s="84"/>
      <c r="IQG200" s="84"/>
      <c r="IQH200" s="84"/>
      <c r="IQI200" s="84"/>
      <c r="IQJ200" s="84"/>
      <c r="IQK200" s="84"/>
      <c r="IQL200" s="84"/>
      <c r="IQM200" s="84"/>
      <c r="IQN200" s="84"/>
      <c r="IQO200" s="84"/>
      <c r="IQP200" s="84"/>
      <c r="IQQ200" s="84"/>
      <c r="IQR200" s="84"/>
      <c r="IQS200" s="84"/>
      <c r="IQT200" s="84"/>
      <c r="IQU200" s="84"/>
      <c r="IQV200" s="84"/>
      <c r="IQW200" s="84"/>
      <c r="IQX200" s="84"/>
      <c r="IQY200" s="84"/>
      <c r="IQZ200" s="84"/>
      <c r="IRA200" s="84"/>
      <c r="IRB200" s="84"/>
      <c r="IRC200" s="84"/>
      <c r="IRD200" s="84"/>
      <c r="IRE200" s="84"/>
      <c r="IRF200" s="84"/>
      <c r="IRG200" s="84"/>
      <c r="IRH200" s="84"/>
      <c r="IRI200" s="84"/>
      <c r="IRJ200" s="84"/>
      <c r="IRK200" s="84"/>
      <c r="IRL200" s="84"/>
      <c r="IRM200" s="84"/>
      <c r="IRN200" s="84"/>
      <c r="IRO200" s="84"/>
      <c r="IRP200" s="84"/>
      <c r="IRQ200" s="84"/>
      <c r="IRR200" s="84"/>
      <c r="IRS200" s="84"/>
      <c r="IRT200" s="84"/>
      <c r="IRU200" s="84"/>
      <c r="IRV200" s="84"/>
      <c r="IRW200" s="84"/>
      <c r="IRX200" s="84"/>
      <c r="IRY200" s="84"/>
      <c r="IRZ200" s="84"/>
      <c r="ISA200" s="84"/>
      <c r="ISB200" s="84"/>
      <c r="ISC200" s="84"/>
      <c r="ISD200" s="84"/>
      <c r="ISE200" s="84"/>
      <c r="ISF200" s="84"/>
      <c r="ISG200" s="84"/>
      <c r="ISH200" s="84"/>
      <c r="ISI200" s="84"/>
      <c r="ISJ200" s="84"/>
      <c r="ISK200" s="84"/>
      <c r="ISL200" s="84"/>
      <c r="ISM200" s="84"/>
      <c r="ISN200" s="84"/>
      <c r="ISO200" s="84"/>
      <c r="ISP200" s="84"/>
      <c r="ISQ200" s="84"/>
      <c r="ISR200" s="84"/>
      <c r="ISS200" s="84"/>
      <c r="IST200" s="84"/>
      <c r="ISU200" s="84"/>
      <c r="ISV200" s="84"/>
      <c r="ISW200" s="84"/>
      <c r="ISX200" s="84"/>
      <c r="ISY200" s="84"/>
      <c r="ISZ200" s="84"/>
      <c r="ITA200" s="84"/>
      <c r="ITB200" s="84"/>
      <c r="ITC200" s="84"/>
      <c r="ITD200" s="84"/>
      <c r="ITE200" s="84"/>
      <c r="ITF200" s="84"/>
      <c r="ITG200" s="84"/>
      <c r="ITH200" s="84"/>
      <c r="ITI200" s="84"/>
      <c r="ITJ200" s="84"/>
      <c r="ITK200" s="84"/>
      <c r="ITL200" s="84"/>
      <c r="ITM200" s="84"/>
      <c r="ITN200" s="84"/>
      <c r="ITO200" s="84"/>
      <c r="ITP200" s="84"/>
      <c r="ITQ200" s="84"/>
      <c r="ITR200" s="84"/>
      <c r="ITS200" s="84"/>
      <c r="ITT200" s="84"/>
      <c r="ITU200" s="84"/>
      <c r="ITV200" s="84"/>
      <c r="ITW200" s="84"/>
      <c r="ITX200" s="84"/>
      <c r="ITY200" s="84"/>
      <c r="ITZ200" s="84"/>
      <c r="IUA200" s="84"/>
      <c r="IUB200" s="84"/>
      <c r="IUC200" s="84"/>
      <c r="IUD200" s="84"/>
      <c r="IUE200" s="84"/>
      <c r="IUF200" s="84"/>
      <c r="IUG200" s="84"/>
      <c r="IUH200" s="84"/>
      <c r="IUI200" s="84"/>
      <c r="IUJ200" s="84"/>
      <c r="IUK200" s="84"/>
      <c r="IUL200" s="84"/>
      <c r="IUM200" s="84"/>
      <c r="IUN200" s="84"/>
      <c r="IUO200" s="84"/>
      <c r="IUP200" s="84"/>
      <c r="IUQ200" s="84"/>
      <c r="IUR200" s="84"/>
      <c r="IUS200" s="84"/>
      <c r="IUT200" s="84"/>
      <c r="IUU200" s="84"/>
      <c r="IUV200" s="84"/>
      <c r="IUW200" s="84"/>
      <c r="IUX200" s="84"/>
      <c r="IUY200" s="84"/>
      <c r="IUZ200" s="84"/>
      <c r="IVA200" s="84"/>
      <c r="IVB200" s="84"/>
      <c r="IVC200" s="84"/>
      <c r="IVD200" s="84"/>
      <c r="IVE200" s="84"/>
      <c r="IVF200" s="84"/>
      <c r="IVG200" s="84"/>
      <c r="IVH200" s="84"/>
      <c r="IVI200" s="84"/>
      <c r="IVJ200" s="84"/>
      <c r="IVK200" s="84"/>
      <c r="IVL200" s="84"/>
      <c r="IVM200" s="84"/>
      <c r="IVN200" s="84"/>
      <c r="IVO200" s="84"/>
      <c r="IVP200" s="84"/>
      <c r="IVQ200" s="84"/>
      <c r="IVR200" s="84"/>
      <c r="IVS200" s="84"/>
      <c r="IVT200" s="84"/>
      <c r="IVU200" s="84"/>
      <c r="IVV200" s="84"/>
      <c r="IVW200" s="84"/>
      <c r="IVX200" s="84"/>
      <c r="IVY200" s="84"/>
      <c r="IVZ200" s="84"/>
      <c r="IWA200" s="84"/>
      <c r="IWB200" s="84"/>
      <c r="IWC200" s="84"/>
      <c r="IWD200" s="84"/>
      <c r="IWE200" s="84"/>
      <c r="IWF200" s="84"/>
      <c r="IWG200" s="84"/>
      <c r="IWH200" s="84"/>
      <c r="IWI200" s="84"/>
      <c r="IWJ200" s="84"/>
      <c r="IWK200" s="84"/>
      <c r="IWL200" s="84"/>
      <c r="IWM200" s="84"/>
      <c r="IWN200" s="84"/>
      <c r="IWO200" s="84"/>
      <c r="IWP200" s="84"/>
      <c r="IWQ200" s="84"/>
      <c r="IWR200" s="84"/>
      <c r="IWS200" s="84"/>
      <c r="IWT200" s="84"/>
      <c r="IWU200" s="84"/>
      <c r="IWV200" s="84"/>
      <c r="IWW200" s="84"/>
      <c r="IWX200" s="84"/>
      <c r="IWY200" s="84"/>
      <c r="IWZ200" s="84"/>
      <c r="IXA200" s="84"/>
      <c r="IXB200" s="84"/>
      <c r="IXC200" s="84"/>
      <c r="IXD200" s="84"/>
      <c r="IXE200" s="84"/>
      <c r="IXF200" s="84"/>
      <c r="IXG200" s="84"/>
      <c r="IXH200" s="84"/>
      <c r="IXI200" s="84"/>
      <c r="IXJ200" s="84"/>
      <c r="IXK200" s="84"/>
      <c r="IXL200" s="84"/>
      <c r="IXM200" s="84"/>
      <c r="IXN200" s="84"/>
      <c r="IXO200" s="84"/>
      <c r="IXP200" s="84"/>
      <c r="IXQ200" s="84"/>
      <c r="IXR200" s="84"/>
      <c r="IXS200" s="84"/>
      <c r="IXT200" s="84"/>
      <c r="IXU200" s="84"/>
      <c r="IXV200" s="84"/>
      <c r="IXW200" s="84"/>
      <c r="IXX200" s="84"/>
      <c r="IXY200" s="84"/>
      <c r="IXZ200" s="84"/>
      <c r="IYA200" s="84"/>
      <c r="IYB200" s="84"/>
      <c r="IYC200" s="84"/>
      <c r="IYD200" s="84"/>
      <c r="IYE200" s="84"/>
      <c r="IYF200" s="84"/>
      <c r="IYG200" s="84"/>
      <c r="IYH200" s="84"/>
      <c r="IYI200" s="84"/>
      <c r="IYJ200" s="84"/>
      <c r="IYK200" s="84"/>
      <c r="IYL200" s="84"/>
      <c r="IYM200" s="84"/>
      <c r="IYN200" s="84"/>
      <c r="IYO200" s="84"/>
      <c r="IYP200" s="84"/>
      <c r="IYQ200" s="84"/>
      <c r="IYR200" s="84"/>
      <c r="IYS200" s="84"/>
      <c r="IYT200" s="84"/>
      <c r="IYU200" s="84"/>
      <c r="IYV200" s="84"/>
      <c r="IYW200" s="84"/>
      <c r="IYX200" s="84"/>
      <c r="IYY200" s="84"/>
      <c r="IYZ200" s="84"/>
      <c r="IZA200" s="84"/>
      <c r="IZB200" s="84"/>
      <c r="IZC200" s="84"/>
      <c r="IZD200" s="84"/>
      <c r="IZE200" s="84"/>
      <c r="IZF200" s="84"/>
      <c r="IZG200" s="84"/>
      <c r="IZH200" s="84"/>
      <c r="IZI200" s="84"/>
      <c r="IZJ200" s="84"/>
      <c r="IZK200" s="84"/>
      <c r="IZL200" s="84"/>
      <c r="IZM200" s="84"/>
      <c r="IZN200" s="84"/>
      <c r="IZO200" s="84"/>
      <c r="IZP200" s="84"/>
      <c r="IZQ200" s="84"/>
      <c r="IZR200" s="84"/>
      <c r="IZS200" s="84"/>
      <c r="IZT200" s="84"/>
      <c r="IZU200" s="84"/>
      <c r="IZV200" s="84"/>
      <c r="IZW200" s="84"/>
      <c r="IZX200" s="84"/>
      <c r="IZY200" s="84"/>
      <c r="IZZ200" s="84"/>
      <c r="JAA200" s="84"/>
      <c r="JAB200" s="84"/>
      <c r="JAC200" s="84"/>
      <c r="JAD200" s="84"/>
      <c r="JAE200" s="84"/>
      <c r="JAF200" s="84"/>
      <c r="JAG200" s="84"/>
      <c r="JAH200" s="84"/>
      <c r="JAI200" s="84"/>
      <c r="JAJ200" s="84"/>
      <c r="JAK200" s="84"/>
      <c r="JAL200" s="84"/>
      <c r="JAM200" s="84"/>
      <c r="JAN200" s="84"/>
      <c r="JAO200" s="84"/>
      <c r="JAP200" s="84"/>
      <c r="JAQ200" s="84"/>
      <c r="JAR200" s="84"/>
      <c r="JAS200" s="84"/>
      <c r="JAT200" s="84"/>
      <c r="JAU200" s="84"/>
      <c r="JAV200" s="84"/>
      <c r="JAW200" s="84"/>
      <c r="JAX200" s="84"/>
      <c r="JAY200" s="84"/>
      <c r="JAZ200" s="84"/>
      <c r="JBA200" s="84"/>
      <c r="JBB200" s="84"/>
      <c r="JBC200" s="84"/>
      <c r="JBD200" s="84"/>
      <c r="JBE200" s="84"/>
      <c r="JBF200" s="84"/>
      <c r="JBG200" s="84"/>
      <c r="JBH200" s="84"/>
      <c r="JBI200" s="84"/>
      <c r="JBJ200" s="84"/>
      <c r="JBK200" s="84"/>
      <c r="JBL200" s="84"/>
      <c r="JBM200" s="84"/>
      <c r="JBN200" s="84"/>
      <c r="JBO200" s="84"/>
      <c r="JBP200" s="84"/>
      <c r="JBQ200" s="84"/>
      <c r="JBR200" s="84"/>
      <c r="JBS200" s="84"/>
      <c r="JBT200" s="84"/>
      <c r="JBU200" s="84"/>
      <c r="JBV200" s="84"/>
      <c r="JBW200" s="84"/>
      <c r="JBX200" s="84"/>
      <c r="JBY200" s="84"/>
      <c r="JBZ200" s="84"/>
      <c r="JCA200" s="84"/>
      <c r="JCB200" s="84"/>
      <c r="JCC200" s="84"/>
      <c r="JCD200" s="84"/>
      <c r="JCE200" s="84"/>
      <c r="JCF200" s="84"/>
      <c r="JCG200" s="84"/>
      <c r="JCH200" s="84"/>
      <c r="JCI200" s="84"/>
      <c r="JCJ200" s="84"/>
      <c r="JCK200" s="84"/>
      <c r="JCL200" s="84"/>
      <c r="JCM200" s="84"/>
      <c r="JCN200" s="84"/>
      <c r="JCO200" s="84"/>
      <c r="JCP200" s="84"/>
      <c r="JCQ200" s="84"/>
      <c r="JCR200" s="84"/>
      <c r="JCS200" s="84"/>
      <c r="JCT200" s="84"/>
      <c r="JCU200" s="84"/>
      <c r="JCV200" s="84"/>
      <c r="JCW200" s="84"/>
      <c r="JCX200" s="84"/>
      <c r="JCY200" s="84"/>
      <c r="JCZ200" s="84"/>
      <c r="JDA200" s="84"/>
      <c r="JDB200" s="84"/>
      <c r="JDC200" s="84"/>
      <c r="JDD200" s="84"/>
      <c r="JDE200" s="84"/>
      <c r="JDF200" s="84"/>
      <c r="JDG200" s="84"/>
      <c r="JDH200" s="84"/>
      <c r="JDI200" s="84"/>
      <c r="JDJ200" s="84"/>
      <c r="JDK200" s="84"/>
      <c r="JDL200" s="84"/>
      <c r="JDM200" s="84"/>
      <c r="JDN200" s="84"/>
      <c r="JDO200" s="84"/>
      <c r="JDP200" s="84"/>
      <c r="JDQ200" s="84"/>
      <c r="JDR200" s="84"/>
      <c r="JDS200" s="84"/>
      <c r="JDT200" s="84"/>
      <c r="JDU200" s="84"/>
      <c r="JDV200" s="84"/>
      <c r="JDW200" s="84"/>
      <c r="JDX200" s="84"/>
      <c r="JDY200" s="84"/>
      <c r="JDZ200" s="84"/>
      <c r="JEA200" s="84"/>
      <c r="JEB200" s="84"/>
      <c r="JEC200" s="84"/>
      <c r="JED200" s="84"/>
      <c r="JEE200" s="84"/>
      <c r="JEF200" s="84"/>
      <c r="JEG200" s="84"/>
      <c r="JEH200" s="84"/>
      <c r="JEI200" s="84"/>
      <c r="JEJ200" s="84"/>
      <c r="JEK200" s="84"/>
      <c r="JEL200" s="84"/>
      <c r="JEM200" s="84"/>
      <c r="JEN200" s="84"/>
      <c r="JEO200" s="84"/>
      <c r="JEP200" s="84"/>
      <c r="JEQ200" s="84"/>
      <c r="JER200" s="84"/>
      <c r="JES200" s="84"/>
      <c r="JET200" s="84"/>
      <c r="JEU200" s="84"/>
      <c r="JEV200" s="84"/>
      <c r="JEW200" s="84"/>
      <c r="JEX200" s="84"/>
      <c r="JEY200" s="84"/>
      <c r="JEZ200" s="84"/>
      <c r="JFA200" s="84"/>
      <c r="JFB200" s="84"/>
      <c r="JFC200" s="84"/>
      <c r="JFD200" s="84"/>
      <c r="JFE200" s="84"/>
      <c r="JFF200" s="84"/>
      <c r="JFG200" s="84"/>
      <c r="JFH200" s="84"/>
      <c r="JFI200" s="84"/>
      <c r="JFJ200" s="84"/>
      <c r="JFK200" s="84"/>
      <c r="JFL200" s="84"/>
      <c r="JFM200" s="84"/>
      <c r="JFN200" s="84"/>
      <c r="JFO200" s="84"/>
      <c r="JFP200" s="84"/>
      <c r="JFQ200" s="84"/>
      <c r="JFR200" s="84"/>
      <c r="JFS200" s="84"/>
      <c r="JFT200" s="84"/>
      <c r="JFU200" s="84"/>
      <c r="JFV200" s="84"/>
      <c r="JFW200" s="84"/>
      <c r="JFX200" s="84"/>
      <c r="JFY200" s="84"/>
      <c r="JFZ200" s="84"/>
      <c r="JGA200" s="84"/>
      <c r="JGB200" s="84"/>
      <c r="JGC200" s="84"/>
      <c r="JGD200" s="84"/>
      <c r="JGE200" s="84"/>
      <c r="JGF200" s="84"/>
      <c r="JGG200" s="84"/>
      <c r="JGH200" s="84"/>
      <c r="JGI200" s="84"/>
      <c r="JGJ200" s="84"/>
      <c r="JGK200" s="84"/>
      <c r="JGL200" s="84"/>
      <c r="JGM200" s="84"/>
      <c r="JGN200" s="84"/>
      <c r="JGO200" s="84"/>
      <c r="JGP200" s="84"/>
      <c r="JGQ200" s="84"/>
      <c r="JGR200" s="84"/>
      <c r="JGS200" s="84"/>
      <c r="JGT200" s="84"/>
      <c r="JGU200" s="84"/>
      <c r="JGV200" s="84"/>
      <c r="JGW200" s="84"/>
      <c r="JGX200" s="84"/>
      <c r="JGY200" s="84"/>
      <c r="JGZ200" s="84"/>
      <c r="JHA200" s="84"/>
      <c r="JHB200" s="84"/>
      <c r="JHC200" s="84"/>
      <c r="JHD200" s="84"/>
      <c r="JHE200" s="84"/>
      <c r="JHF200" s="84"/>
      <c r="JHG200" s="84"/>
      <c r="JHH200" s="84"/>
      <c r="JHI200" s="84"/>
      <c r="JHJ200" s="84"/>
      <c r="JHK200" s="84"/>
      <c r="JHL200" s="84"/>
      <c r="JHM200" s="84"/>
      <c r="JHN200" s="84"/>
      <c r="JHO200" s="84"/>
      <c r="JHP200" s="84"/>
      <c r="JHQ200" s="84"/>
      <c r="JHR200" s="84"/>
      <c r="JHS200" s="84"/>
      <c r="JHT200" s="84"/>
      <c r="JHU200" s="84"/>
      <c r="JHV200" s="84"/>
      <c r="JHW200" s="84"/>
      <c r="JHX200" s="84"/>
      <c r="JHY200" s="84"/>
      <c r="JHZ200" s="84"/>
      <c r="JIA200" s="84"/>
      <c r="JIB200" s="84"/>
      <c r="JIC200" s="84"/>
      <c r="JID200" s="84"/>
      <c r="JIE200" s="84"/>
      <c r="JIF200" s="84"/>
      <c r="JIG200" s="84"/>
      <c r="JIH200" s="84"/>
      <c r="JII200" s="84"/>
      <c r="JIJ200" s="84"/>
      <c r="JIK200" s="84"/>
      <c r="JIL200" s="84"/>
      <c r="JIM200" s="84"/>
      <c r="JIN200" s="84"/>
      <c r="JIO200" s="84"/>
      <c r="JIP200" s="84"/>
      <c r="JIQ200" s="84"/>
      <c r="JIR200" s="84"/>
      <c r="JIS200" s="84"/>
      <c r="JIT200" s="84"/>
      <c r="JIU200" s="84"/>
      <c r="JIV200" s="84"/>
      <c r="JIW200" s="84"/>
      <c r="JIX200" s="84"/>
      <c r="JIY200" s="84"/>
      <c r="JIZ200" s="84"/>
      <c r="JJA200" s="84"/>
      <c r="JJB200" s="84"/>
      <c r="JJC200" s="84"/>
      <c r="JJD200" s="84"/>
      <c r="JJE200" s="84"/>
      <c r="JJF200" s="84"/>
      <c r="JJG200" s="84"/>
      <c r="JJH200" s="84"/>
      <c r="JJI200" s="84"/>
      <c r="JJJ200" s="84"/>
      <c r="JJK200" s="84"/>
      <c r="JJL200" s="84"/>
      <c r="JJM200" s="84"/>
      <c r="JJN200" s="84"/>
      <c r="JJO200" s="84"/>
      <c r="JJP200" s="84"/>
      <c r="JJQ200" s="84"/>
      <c r="JJR200" s="84"/>
      <c r="JJS200" s="84"/>
      <c r="JJT200" s="84"/>
      <c r="JJU200" s="84"/>
      <c r="JJV200" s="84"/>
      <c r="JJW200" s="84"/>
      <c r="JJX200" s="84"/>
      <c r="JJY200" s="84"/>
      <c r="JJZ200" s="84"/>
      <c r="JKA200" s="84"/>
      <c r="JKB200" s="84"/>
      <c r="JKC200" s="84"/>
      <c r="JKD200" s="84"/>
      <c r="JKE200" s="84"/>
      <c r="JKF200" s="84"/>
      <c r="JKG200" s="84"/>
      <c r="JKH200" s="84"/>
      <c r="JKI200" s="84"/>
      <c r="JKJ200" s="84"/>
      <c r="JKK200" s="84"/>
      <c r="JKL200" s="84"/>
      <c r="JKM200" s="84"/>
      <c r="JKN200" s="84"/>
      <c r="JKO200" s="84"/>
      <c r="JKP200" s="84"/>
      <c r="JKQ200" s="84"/>
      <c r="JKR200" s="84"/>
      <c r="JKS200" s="84"/>
      <c r="JKT200" s="84"/>
      <c r="JKU200" s="84"/>
      <c r="JKV200" s="84"/>
      <c r="JKW200" s="84"/>
      <c r="JKX200" s="84"/>
      <c r="JKY200" s="84"/>
      <c r="JKZ200" s="84"/>
      <c r="JLA200" s="84"/>
      <c r="JLB200" s="84"/>
      <c r="JLC200" s="84"/>
      <c r="JLD200" s="84"/>
      <c r="JLE200" s="84"/>
      <c r="JLF200" s="84"/>
      <c r="JLG200" s="84"/>
      <c r="JLH200" s="84"/>
      <c r="JLI200" s="84"/>
      <c r="JLJ200" s="84"/>
      <c r="JLK200" s="84"/>
      <c r="JLL200" s="84"/>
      <c r="JLM200" s="84"/>
      <c r="JLN200" s="84"/>
      <c r="JLO200" s="84"/>
      <c r="JLP200" s="84"/>
      <c r="JLQ200" s="84"/>
      <c r="JLR200" s="84"/>
      <c r="JLS200" s="84"/>
      <c r="JLT200" s="84"/>
      <c r="JLU200" s="84"/>
      <c r="JLV200" s="84"/>
      <c r="JLW200" s="84"/>
      <c r="JLX200" s="84"/>
      <c r="JLY200" s="84"/>
      <c r="JLZ200" s="84"/>
      <c r="JMA200" s="84"/>
      <c r="JMB200" s="84"/>
      <c r="JMC200" s="84"/>
      <c r="JMD200" s="84"/>
      <c r="JME200" s="84"/>
      <c r="JMF200" s="84"/>
      <c r="JMG200" s="84"/>
      <c r="JMH200" s="84"/>
      <c r="JMI200" s="84"/>
      <c r="JMJ200" s="84"/>
      <c r="JMK200" s="84"/>
      <c r="JML200" s="84"/>
      <c r="JMM200" s="84"/>
      <c r="JMN200" s="84"/>
      <c r="JMO200" s="84"/>
      <c r="JMP200" s="84"/>
      <c r="JMQ200" s="84"/>
      <c r="JMR200" s="84"/>
      <c r="JMS200" s="84"/>
      <c r="JMT200" s="84"/>
      <c r="JMU200" s="84"/>
      <c r="JMV200" s="84"/>
      <c r="JMW200" s="84"/>
      <c r="JMX200" s="84"/>
      <c r="JMY200" s="84"/>
      <c r="JMZ200" s="84"/>
      <c r="JNA200" s="84"/>
      <c r="JNB200" s="84"/>
      <c r="JNC200" s="84"/>
      <c r="JND200" s="84"/>
      <c r="JNE200" s="84"/>
      <c r="JNF200" s="84"/>
      <c r="JNG200" s="84"/>
      <c r="JNH200" s="84"/>
      <c r="JNI200" s="84"/>
      <c r="JNJ200" s="84"/>
      <c r="JNK200" s="84"/>
      <c r="JNL200" s="84"/>
      <c r="JNM200" s="84"/>
      <c r="JNN200" s="84"/>
      <c r="JNO200" s="84"/>
      <c r="JNP200" s="84"/>
      <c r="JNQ200" s="84"/>
      <c r="JNR200" s="84"/>
      <c r="JNS200" s="84"/>
      <c r="JNT200" s="84"/>
      <c r="JNU200" s="84"/>
      <c r="JNV200" s="84"/>
      <c r="JNW200" s="84"/>
      <c r="JNX200" s="84"/>
      <c r="JNY200" s="84"/>
      <c r="JNZ200" s="84"/>
      <c r="JOA200" s="84"/>
      <c r="JOB200" s="84"/>
      <c r="JOC200" s="84"/>
      <c r="JOD200" s="84"/>
      <c r="JOE200" s="84"/>
      <c r="JOF200" s="84"/>
      <c r="JOG200" s="84"/>
      <c r="JOH200" s="84"/>
      <c r="JOI200" s="84"/>
      <c r="JOJ200" s="84"/>
      <c r="JOK200" s="84"/>
      <c r="JOL200" s="84"/>
      <c r="JOM200" s="84"/>
      <c r="JON200" s="84"/>
      <c r="JOO200" s="84"/>
      <c r="JOP200" s="84"/>
      <c r="JOQ200" s="84"/>
      <c r="JOR200" s="84"/>
      <c r="JOS200" s="84"/>
      <c r="JOT200" s="84"/>
      <c r="JOU200" s="84"/>
      <c r="JOV200" s="84"/>
      <c r="JOW200" s="84"/>
      <c r="JOX200" s="84"/>
      <c r="JOY200" s="84"/>
      <c r="JOZ200" s="84"/>
      <c r="JPA200" s="84"/>
      <c r="JPB200" s="84"/>
      <c r="JPC200" s="84"/>
      <c r="JPD200" s="84"/>
      <c r="JPE200" s="84"/>
      <c r="JPF200" s="84"/>
      <c r="JPG200" s="84"/>
      <c r="JPH200" s="84"/>
      <c r="JPI200" s="84"/>
      <c r="JPJ200" s="84"/>
      <c r="JPK200" s="84"/>
      <c r="JPL200" s="84"/>
      <c r="JPM200" s="84"/>
      <c r="JPN200" s="84"/>
      <c r="JPO200" s="84"/>
      <c r="JPP200" s="84"/>
      <c r="JPQ200" s="84"/>
      <c r="JPR200" s="84"/>
      <c r="JPS200" s="84"/>
      <c r="JPT200" s="84"/>
      <c r="JPU200" s="84"/>
      <c r="JPV200" s="84"/>
      <c r="JPW200" s="84"/>
      <c r="JPX200" s="84"/>
      <c r="JPY200" s="84"/>
      <c r="JPZ200" s="84"/>
      <c r="JQA200" s="84"/>
      <c r="JQB200" s="84"/>
      <c r="JQC200" s="84"/>
      <c r="JQD200" s="84"/>
      <c r="JQE200" s="84"/>
      <c r="JQF200" s="84"/>
      <c r="JQG200" s="84"/>
      <c r="JQH200" s="84"/>
      <c r="JQI200" s="84"/>
      <c r="JQJ200" s="84"/>
      <c r="JQK200" s="84"/>
      <c r="JQL200" s="84"/>
      <c r="JQM200" s="84"/>
      <c r="JQN200" s="84"/>
      <c r="JQO200" s="84"/>
      <c r="JQP200" s="84"/>
      <c r="JQQ200" s="84"/>
      <c r="JQR200" s="84"/>
      <c r="JQS200" s="84"/>
      <c r="JQT200" s="84"/>
      <c r="JQU200" s="84"/>
      <c r="JQV200" s="84"/>
      <c r="JQW200" s="84"/>
      <c r="JQX200" s="84"/>
      <c r="JQY200" s="84"/>
      <c r="JQZ200" s="84"/>
      <c r="JRA200" s="84"/>
      <c r="JRB200" s="84"/>
      <c r="JRC200" s="84"/>
      <c r="JRD200" s="84"/>
      <c r="JRE200" s="84"/>
      <c r="JRF200" s="84"/>
      <c r="JRG200" s="84"/>
      <c r="JRH200" s="84"/>
      <c r="JRI200" s="84"/>
      <c r="JRJ200" s="84"/>
      <c r="JRK200" s="84"/>
      <c r="JRL200" s="84"/>
      <c r="JRM200" s="84"/>
      <c r="JRN200" s="84"/>
      <c r="JRO200" s="84"/>
      <c r="JRP200" s="84"/>
      <c r="JRQ200" s="84"/>
      <c r="JRR200" s="84"/>
      <c r="JRS200" s="84"/>
      <c r="JRT200" s="84"/>
      <c r="JRU200" s="84"/>
      <c r="JRV200" s="84"/>
      <c r="JRW200" s="84"/>
      <c r="JRX200" s="84"/>
      <c r="JRY200" s="84"/>
      <c r="JRZ200" s="84"/>
      <c r="JSA200" s="84"/>
      <c r="JSB200" s="84"/>
      <c r="JSC200" s="84"/>
      <c r="JSD200" s="84"/>
      <c r="JSE200" s="84"/>
      <c r="JSF200" s="84"/>
      <c r="JSG200" s="84"/>
      <c r="JSH200" s="84"/>
      <c r="JSI200" s="84"/>
      <c r="JSJ200" s="84"/>
      <c r="JSK200" s="84"/>
      <c r="JSL200" s="84"/>
      <c r="JSM200" s="84"/>
      <c r="JSN200" s="84"/>
      <c r="JSO200" s="84"/>
      <c r="JSP200" s="84"/>
      <c r="JSQ200" s="84"/>
      <c r="JSR200" s="84"/>
      <c r="JSS200" s="84"/>
      <c r="JST200" s="84"/>
      <c r="JSU200" s="84"/>
      <c r="JSV200" s="84"/>
      <c r="JSW200" s="84"/>
      <c r="JSX200" s="84"/>
      <c r="JSY200" s="84"/>
      <c r="JSZ200" s="84"/>
      <c r="JTA200" s="84"/>
      <c r="JTB200" s="84"/>
      <c r="JTC200" s="84"/>
      <c r="JTD200" s="84"/>
      <c r="JTE200" s="84"/>
      <c r="JTF200" s="84"/>
      <c r="JTG200" s="84"/>
      <c r="JTH200" s="84"/>
      <c r="JTI200" s="84"/>
      <c r="JTJ200" s="84"/>
      <c r="JTK200" s="84"/>
      <c r="JTL200" s="84"/>
      <c r="JTM200" s="84"/>
      <c r="JTN200" s="84"/>
      <c r="JTO200" s="84"/>
      <c r="JTP200" s="84"/>
      <c r="JTQ200" s="84"/>
      <c r="JTR200" s="84"/>
      <c r="JTS200" s="84"/>
      <c r="JTT200" s="84"/>
      <c r="JTU200" s="84"/>
      <c r="JTV200" s="84"/>
      <c r="JTW200" s="84"/>
      <c r="JTX200" s="84"/>
      <c r="JTY200" s="84"/>
      <c r="JTZ200" s="84"/>
      <c r="JUA200" s="84"/>
      <c r="JUB200" s="84"/>
      <c r="JUC200" s="84"/>
      <c r="JUD200" s="84"/>
      <c r="JUE200" s="84"/>
      <c r="JUF200" s="84"/>
      <c r="JUG200" s="84"/>
      <c r="JUH200" s="84"/>
      <c r="JUI200" s="84"/>
      <c r="JUJ200" s="84"/>
      <c r="JUK200" s="84"/>
      <c r="JUL200" s="84"/>
      <c r="JUM200" s="84"/>
      <c r="JUN200" s="84"/>
      <c r="JUO200" s="84"/>
      <c r="JUP200" s="84"/>
      <c r="JUQ200" s="84"/>
      <c r="JUR200" s="84"/>
      <c r="JUS200" s="84"/>
      <c r="JUT200" s="84"/>
      <c r="JUU200" s="84"/>
      <c r="JUV200" s="84"/>
      <c r="JUW200" s="84"/>
      <c r="JUX200" s="84"/>
      <c r="JUY200" s="84"/>
      <c r="JUZ200" s="84"/>
      <c r="JVA200" s="84"/>
      <c r="JVB200" s="84"/>
      <c r="JVC200" s="84"/>
      <c r="JVD200" s="84"/>
      <c r="JVE200" s="84"/>
      <c r="JVF200" s="84"/>
      <c r="JVG200" s="84"/>
      <c r="JVH200" s="84"/>
      <c r="JVI200" s="84"/>
      <c r="JVJ200" s="84"/>
      <c r="JVK200" s="84"/>
      <c r="JVL200" s="84"/>
      <c r="JVM200" s="84"/>
      <c r="JVN200" s="84"/>
      <c r="JVO200" s="84"/>
      <c r="JVP200" s="84"/>
      <c r="JVQ200" s="84"/>
      <c r="JVR200" s="84"/>
      <c r="JVS200" s="84"/>
      <c r="JVT200" s="84"/>
      <c r="JVU200" s="84"/>
      <c r="JVV200" s="84"/>
      <c r="JVW200" s="84"/>
      <c r="JVX200" s="84"/>
      <c r="JVY200" s="84"/>
      <c r="JVZ200" s="84"/>
      <c r="JWA200" s="84"/>
      <c r="JWB200" s="84"/>
      <c r="JWC200" s="84"/>
      <c r="JWD200" s="84"/>
      <c r="JWE200" s="84"/>
      <c r="JWF200" s="84"/>
      <c r="JWG200" s="84"/>
      <c r="JWH200" s="84"/>
      <c r="JWI200" s="84"/>
      <c r="JWJ200" s="84"/>
      <c r="JWK200" s="84"/>
      <c r="JWL200" s="84"/>
      <c r="JWM200" s="84"/>
      <c r="JWN200" s="84"/>
      <c r="JWO200" s="84"/>
      <c r="JWP200" s="84"/>
      <c r="JWQ200" s="84"/>
      <c r="JWR200" s="84"/>
      <c r="JWS200" s="84"/>
      <c r="JWT200" s="84"/>
      <c r="JWU200" s="84"/>
      <c r="JWV200" s="84"/>
      <c r="JWW200" s="84"/>
      <c r="JWX200" s="84"/>
      <c r="JWY200" s="84"/>
      <c r="JWZ200" s="84"/>
      <c r="JXA200" s="84"/>
      <c r="JXB200" s="84"/>
      <c r="JXC200" s="84"/>
      <c r="JXD200" s="84"/>
      <c r="JXE200" s="84"/>
      <c r="JXF200" s="84"/>
      <c r="JXG200" s="84"/>
      <c r="JXH200" s="84"/>
      <c r="JXI200" s="84"/>
      <c r="JXJ200" s="84"/>
      <c r="JXK200" s="84"/>
      <c r="JXL200" s="84"/>
      <c r="JXM200" s="84"/>
      <c r="JXN200" s="84"/>
      <c r="JXO200" s="84"/>
      <c r="JXP200" s="84"/>
      <c r="JXQ200" s="84"/>
      <c r="JXR200" s="84"/>
      <c r="JXS200" s="84"/>
      <c r="JXT200" s="84"/>
      <c r="JXU200" s="84"/>
      <c r="JXV200" s="84"/>
      <c r="JXW200" s="84"/>
      <c r="JXX200" s="84"/>
      <c r="JXY200" s="84"/>
      <c r="JXZ200" s="84"/>
      <c r="JYA200" s="84"/>
      <c r="JYB200" s="84"/>
      <c r="JYC200" s="84"/>
      <c r="JYD200" s="84"/>
      <c r="JYE200" s="84"/>
      <c r="JYF200" s="84"/>
      <c r="JYG200" s="84"/>
      <c r="JYH200" s="84"/>
      <c r="JYI200" s="84"/>
      <c r="JYJ200" s="84"/>
      <c r="JYK200" s="84"/>
      <c r="JYL200" s="84"/>
      <c r="JYM200" s="84"/>
      <c r="JYN200" s="84"/>
      <c r="JYO200" s="84"/>
      <c r="JYP200" s="84"/>
      <c r="JYQ200" s="84"/>
      <c r="JYR200" s="84"/>
      <c r="JYS200" s="84"/>
      <c r="JYT200" s="84"/>
      <c r="JYU200" s="84"/>
      <c r="JYV200" s="84"/>
      <c r="JYW200" s="84"/>
      <c r="JYX200" s="84"/>
      <c r="JYY200" s="84"/>
      <c r="JYZ200" s="84"/>
      <c r="JZA200" s="84"/>
      <c r="JZB200" s="84"/>
      <c r="JZC200" s="84"/>
      <c r="JZD200" s="84"/>
      <c r="JZE200" s="84"/>
      <c r="JZF200" s="84"/>
      <c r="JZG200" s="84"/>
      <c r="JZH200" s="84"/>
      <c r="JZI200" s="84"/>
      <c r="JZJ200" s="84"/>
      <c r="JZK200" s="84"/>
      <c r="JZL200" s="84"/>
      <c r="JZM200" s="84"/>
      <c r="JZN200" s="84"/>
      <c r="JZO200" s="84"/>
      <c r="JZP200" s="84"/>
      <c r="JZQ200" s="84"/>
      <c r="JZR200" s="84"/>
      <c r="JZS200" s="84"/>
      <c r="JZT200" s="84"/>
      <c r="JZU200" s="84"/>
      <c r="JZV200" s="84"/>
      <c r="JZW200" s="84"/>
      <c r="JZX200" s="84"/>
      <c r="JZY200" s="84"/>
      <c r="JZZ200" s="84"/>
      <c r="KAA200" s="84"/>
      <c r="KAB200" s="84"/>
      <c r="KAC200" s="84"/>
      <c r="KAD200" s="84"/>
      <c r="KAE200" s="84"/>
      <c r="KAF200" s="84"/>
      <c r="KAG200" s="84"/>
      <c r="KAH200" s="84"/>
      <c r="KAI200" s="84"/>
      <c r="KAJ200" s="84"/>
      <c r="KAK200" s="84"/>
      <c r="KAL200" s="84"/>
      <c r="KAM200" s="84"/>
      <c r="KAN200" s="84"/>
      <c r="KAO200" s="84"/>
      <c r="KAP200" s="84"/>
      <c r="KAQ200" s="84"/>
      <c r="KAR200" s="84"/>
      <c r="KAS200" s="84"/>
      <c r="KAT200" s="84"/>
      <c r="KAU200" s="84"/>
      <c r="KAV200" s="84"/>
      <c r="KAW200" s="84"/>
      <c r="KAX200" s="84"/>
      <c r="KAY200" s="84"/>
      <c r="KAZ200" s="84"/>
      <c r="KBA200" s="84"/>
      <c r="KBB200" s="84"/>
      <c r="KBC200" s="84"/>
      <c r="KBD200" s="84"/>
      <c r="KBE200" s="84"/>
      <c r="KBF200" s="84"/>
      <c r="KBG200" s="84"/>
      <c r="KBH200" s="84"/>
      <c r="KBI200" s="84"/>
      <c r="KBJ200" s="84"/>
      <c r="KBK200" s="84"/>
      <c r="KBL200" s="84"/>
      <c r="KBM200" s="84"/>
      <c r="KBN200" s="84"/>
      <c r="KBO200" s="84"/>
      <c r="KBP200" s="84"/>
      <c r="KBQ200" s="84"/>
      <c r="KBR200" s="84"/>
      <c r="KBS200" s="84"/>
      <c r="KBT200" s="84"/>
      <c r="KBU200" s="84"/>
      <c r="KBV200" s="84"/>
      <c r="KBW200" s="84"/>
      <c r="KBX200" s="84"/>
      <c r="KBY200" s="84"/>
      <c r="KBZ200" s="84"/>
      <c r="KCA200" s="84"/>
      <c r="KCB200" s="84"/>
      <c r="KCC200" s="84"/>
      <c r="KCD200" s="84"/>
      <c r="KCE200" s="84"/>
      <c r="KCF200" s="84"/>
      <c r="KCG200" s="84"/>
      <c r="KCH200" s="84"/>
      <c r="KCI200" s="84"/>
      <c r="KCJ200" s="84"/>
      <c r="KCK200" s="84"/>
      <c r="KCL200" s="84"/>
      <c r="KCM200" s="84"/>
      <c r="KCN200" s="84"/>
      <c r="KCO200" s="84"/>
      <c r="KCP200" s="84"/>
      <c r="KCQ200" s="84"/>
      <c r="KCR200" s="84"/>
      <c r="KCS200" s="84"/>
      <c r="KCT200" s="84"/>
      <c r="KCU200" s="84"/>
      <c r="KCV200" s="84"/>
      <c r="KCW200" s="84"/>
      <c r="KCX200" s="84"/>
      <c r="KCY200" s="84"/>
      <c r="KCZ200" s="84"/>
      <c r="KDA200" s="84"/>
      <c r="KDB200" s="84"/>
      <c r="KDC200" s="84"/>
      <c r="KDD200" s="84"/>
      <c r="KDE200" s="84"/>
      <c r="KDF200" s="84"/>
      <c r="KDG200" s="84"/>
      <c r="KDH200" s="84"/>
      <c r="KDI200" s="84"/>
      <c r="KDJ200" s="84"/>
      <c r="KDK200" s="84"/>
      <c r="KDL200" s="84"/>
      <c r="KDM200" s="84"/>
      <c r="KDN200" s="84"/>
      <c r="KDO200" s="84"/>
      <c r="KDP200" s="84"/>
      <c r="KDQ200" s="84"/>
      <c r="KDR200" s="84"/>
      <c r="KDS200" s="84"/>
      <c r="KDT200" s="84"/>
      <c r="KDU200" s="84"/>
      <c r="KDV200" s="84"/>
      <c r="KDW200" s="84"/>
      <c r="KDX200" s="84"/>
      <c r="KDY200" s="84"/>
      <c r="KDZ200" s="84"/>
      <c r="KEA200" s="84"/>
      <c r="KEB200" s="84"/>
      <c r="KEC200" s="84"/>
      <c r="KED200" s="84"/>
      <c r="KEE200" s="84"/>
      <c r="KEF200" s="84"/>
      <c r="KEG200" s="84"/>
      <c r="KEH200" s="84"/>
      <c r="KEI200" s="84"/>
      <c r="KEJ200" s="84"/>
      <c r="KEK200" s="84"/>
      <c r="KEL200" s="84"/>
      <c r="KEM200" s="84"/>
      <c r="KEN200" s="84"/>
      <c r="KEO200" s="84"/>
      <c r="KEP200" s="84"/>
      <c r="KEQ200" s="84"/>
      <c r="KER200" s="84"/>
      <c r="KES200" s="84"/>
      <c r="KET200" s="84"/>
      <c r="KEU200" s="84"/>
      <c r="KEV200" s="84"/>
      <c r="KEW200" s="84"/>
      <c r="KEX200" s="84"/>
      <c r="KEY200" s="84"/>
      <c r="KEZ200" s="84"/>
      <c r="KFA200" s="84"/>
      <c r="KFB200" s="84"/>
      <c r="KFC200" s="84"/>
      <c r="KFD200" s="84"/>
      <c r="KFE200" s="84"/>
      <c r="KFF200" s="84"/>
      <c r="KFG200" s="84"/>
      <c r="KFH200" s="84"/>
      <c r="KFI200" s="84"/>
      <c r="KFJ200" s="84"/>
      <c r="KFK200" s="84"/>
      <c r="KFL200" s="84"/>
      <c r="KFM200" s="84"/>
      <c r="KFN200" s="84"/>
      <c r="KFO200" s="84"/>
      <c r="KFP200" s="84"/>
      <c r="KFQ200" s="84"/>
      <c r="KFR200" s="84"/>
      <c r="KFS200" s="84"/>
      <c r="KFT200" s="84"/>
      <c r="KFU200" s="84"/>
      <c r="KFV200" s="84"/>
      <c r="KFW200" s="84"/>
      <c r="KFX200" s="84"/>
      <c r="KFY200" s="84"/>
      <c r="KFZ200" s="84"/>
      <c r="KGA200" s="84"/>
      <c r="KGB200" s="84"/>
      <c r="KGC200" s="84"/>
      <c r="KGD200" s="84"/>
      <c r="KGE200" s="84"/>
      <c r="KGF200" s="84"/>
      <c r="KGG200" s="84"/>
      <c r="KGH200" s="84"/>
      <c r="KGI200" s="84"/>
      <c r="KGJ200" s="84"/>
      <c r="KGK200" s="84"/>
      <c r="KGL200" s="84"/>
      <c r="KGM200" s="84"/>
      <c r="KGN200" s="84"/>
      <c r="KGO200" s="84"/>
      <c r="KGP200" s="84"/>
      <c r="KGQ200" s="84"/>
      <c r="KGR200" s="84"/>
      <c r="KGS200" s="84"/>
      <c r="KGT200" s="84"/>
      <c r="KGU200" s="84"/>
      <c r="KGV200" s="84"/>
      <c r="KGW200" s="84"/>
      <c r="KGX200" s="84"/>
      <c r="KGY200" s="84"/>
      <c r="KGZ200" s="84"/>
      <c r="KHA200" s="84"/>
      <c r="KHB200" s="84"/>
      <c r="KHC200" s="84"/>
      <c r="KHD200" s="84"/>
      <c r="KHE200" s="84"/>
      <c r="KHF200" s="84"/>
      <c r="KHG200" s="84"/>
      <c r="KHH200" s="84"/>
      <c r="KHI200" s="84"/>
      <c r="KHJ200" s="84"/>
      <c r="KHK200" s="84"/>
      <c r="KHL200" s="84"/>
      <c r="KHM200" s="84"/>
      <c r="KHN200" s="84"/>
      <c r="KHO200" s="84"/>
      <c r="KHP200" s="84"/>
      <c r="KHQ200" s="84"/>
      <c r="KHR200" s="84"/>
      <c r="KHS200" s="84"/>
      <c r="KHT200" s="84"/>
      <c r="KHU200" s="84"/>
      <c r="KHV200" s="84"/>
      <c r="KHW200" s="84"/>
      <c r="KHX200" s="84"/>
      <c r="KHY200" s="84"/>
      <c r="KHZ200" s="84"/>
      <c r="KIA200" s="84"/>
      <c r="KIB200" s="84"/>
      <c r="KIC200" s="84"/>
      <c r="KID200" s="84"/>
      <c r="KIE200" s="84"/>
      <c r="KIF200" s="84"/>
      <c r="KIG200" s="84"/>
      <c r="KIH200" s="84"/>
      <c r="KII200" s="84"/>
      <c r="KIJ200" s="84"/>
      <c r="KIK200" s="84"/>
      <c r="KIL200" s="84"/>
      <c r="KIM200" s="84"/>
      <c r="KIN200" s="84"/>
      <c r="KIO200" s="84"/>
      <c r="KIP200" s="84"/>
      <c r="KIQ200" s="84"/>
      <c r="KIR200" s="84"/>
      <c r="KIS200" s="84"/>
      <c r="KIT200" s="84"/>
      <c r="KIU200" s="84"/>
      <c r="KIV200" s="84"/>
      <c r="KIW200" s="84"/>
      <c r="KIX200" s="84"/>
      <c r="KIY200" s="84"/>
      <c r="KIZ200" s="84"/>
      <c r="KJA200" s="84"/>
      <c r="KJB200" s="84"/>
      <c r="KJC200" s="84"/>
      <c r="KJD200" s="84"/>
      <c r="KJE200" s="84"/>
      <c r="KJF200" s="84"/>
      <c r="KJG200" s="84"/>
      <c r="KJH200" s="84"/>
      <c r="KJI200" s="84"/>
      <c r="KJJ200" s="84"/>
      <c r="KJK200" s="84"/>
      <c r="KJL200" s="84"/>
      <c r="KJM200" s="84"/>
      <c r="KJN200" s="84"/>
      <c r="KJO200" s="84"/>
      <c r="KJP200" s="84"/>
      <c r="KJQ200" s="84"/>
      <c r="KJR200" s="84"/>
      <c r="KJS200" s="84"/>
      <c r="KJT200" s="84"/>
      <c r="KJU200" s="84"/>
      <c r="KJV200" s="84"/>
      <c r="KJW200" s="84"/>
      <c r="KJX200" s="84"/>
      <c r="KJY200" s="84"/>
      <c r="KJZ200" s="84"/>
      <c r="KKA200" s="84"/>
      <c r="KKB200" s="84"/>
      <c r="KKC200" s="84"/>
      <c r="KKD200" s="84"/>
      <c r="KKE200" s="84"/>
      <c r="KKF200" s="84"/>
      <c r="KKG200" s="84"/>
      <c r="KKH200" s="84"/>
      <c r="KKI200" s="84"/>
      <c r="KKJ200" s="84"/>
      <c r="KKK200" s="84"/>
      <c r="KKL200" s="84"/>
      <c r="KKM200" s="84"/>
      <c r="KKN200" s="84"/>
      <c r="KKO200" s="84"/>
      <c r="KKP200" s="84"/>
      <c r="KKQ200" s="84"/>
      <c r="KKR200" s="84"/>
      <c r="KKS200" s="84"/>
      <c r="KKT200" s="84"/>
      <c r="KKU200" s="84"/>
      <c r="KKV200" s="84"/>
      <c r="KKW200" s="84"/>
      <c r="KKX200" s="84"/>
      <c r="KKY200" s="84"/>
      <c r="KKZ200" s="84"/>
      <c r="KLA200" s="84"/>
      <c r="KLB200" s="84"/>
      <c r="KLC200" s="84"/>
      <c r="KLD200" s="84"/>
      <c r="KLE200" s="84"/>
      <c r="KLF200" s="84"/>
      <c r="KLG200" s="84"/>
      <c r="KLH200" s="84"/>
      <c r="KLI200" s="84"/>
      <c r="KLJ200" s="84"/>
      <c r="KLK200" s="84"/>
      <c r="KLL200" s="84"/>
      <c r="KLM200" s="84"/>
      <c r="KLN200" s="84"/>
      <c r="KLO200" s="84"/>
      <c r="KLP200" s="84"/>
      <c r="KLQ200" s="84"/>
      <c r="KLR200" s="84"/>
      <c r="KLS200" s="84"/>
      <c r="KLT200" s="84"/>
      <c r="KLU200" s="84"/>
      <c r="KLV200" s="84"/>
      <c r="KLW200" s="84"/>
      <c r="KLX200" s="84"/>
      <c r="KLY200" s="84"/>
      <c r="KLZ200" s="84"/>
      <c r="KMA200" s="84"/>
      <c r="KMB200" s="84"/>
      <c r="KMC200" s="84"/>
      <c r="KMD200" s="84"/>
      <c r="KME200" s="84"/>
      <c r="KMF200" s="84"/>
      <c r="KMG200" s="84"/>
      <c r="KMH200" s="84"/>
      <c r="KMI200" s="84"/>
      <c r="KMJ200" s="84"/>
      <c r="KMK200" s="84"/>
      <c r="KML200" s="84"/>
      <c r="KMM200" s="84"/>
      <c r="KMN200" s="84"/>
      <c r="KMO200" s="84"/>
      <c r="KMP200" s="84"/>
      <c r="KMQ200" s="84"/>
      <c r="KMR200" s="84"/>
      <c r="KMS200" s="84"/>
      <c r="KMT200" s="84"/>
      <c r="KMU200" s="84"/>
      <c r="KMV200" s="84"/>
      <c r="KMW200" s="84"/>
      <c r="KMX200" s="84"/>
      <c r="KMY200" s="84"/>
      <c r="KMZ200" s="84"/>
      <c r="KNA200" s="84"/>
      <c r="KNB200" s="84"/>
      <c r="KNC200" s="84"/>
      <c r="KND200" s="84"/>
      <c r="KNE200" s="84"/>
      <c r="KNF200" s="84"/>
      <c r="KNG200" s="84"/>
      <c r="KNH200" s="84"/>
      <c r="KNI200" s="84"/>
      <c r="KNJ200" s="84"/>
      <c r="KNK200" s="84"/>
      <c r="KNL200" s="84"/>
      <c r="KNM200" s="84"/>
      <c r="KNN200" s="84"/>
      <c r="KNO200" s="84"/>
      <c r="KNP200" s="84"/>
      <c r="KNQ200" s="84"/>
      <c r="KNR200" s="84"/>
      <c r="KNS200" s="84"/>
      <c r="KNT200" s="84"/>
      <c r="KNU200" s="84"/>
      <c r="KNV200" s="84"/>
      <c r="KNW200" s="84"/>
      <c r="KNX200" s="84"/>
      <c r="KNY200" s="84"/>
      <c r="KNZ200" s="84"/>
      <c r="KOA200" s="84"/>
      <c r="KOB200" s="84"/>
      <c r="KOC200" s="84"/>
      <c r="KOD200" s="84"/>
      <c r="KOE200" s="84"/>
      <c r="KOF200" s="84"/>
      <c r="KOG200" s="84"/>
      <c r="KOH200" s="84"/>
      <c r="KOI200" s="84"/>
      <c r="KOJ200" s="84"/>
      <c r="KOK200" s="84"/>
      <c r="KOL200" s="84"/>
      <c r="KOM200" s="84"/>
      <c r="KON200" s="84"/>
      <c r="KOO200" s="84"/>
      <c r="KOP200" s="84"/>
      <c r="KOQ200" s="84"/>
      <c r="KOR200" s="84"/>
      <c r="KOS200" s="84"/>
      <c r="KOT200" s="84"/>
      <c r="KOU200" s="84"/>
      <c r="KOV200" s="84"/>
      <c r="KOW200" s="84"/>
      <c r="KOX200" s="84"/>
      <c r="KOY200" s="84"/>
      <c r="KOZ200" s="84"/>
      <c r="KPA200" s="84"/>
      <c r="KPB200" s="84"/>
      <c r="KPC200" s="84"/>
      <c r="KPD200" s="84"/>
      <c r="KPE200" s="84"/>
      <c r="KPF200" s="84"/>
      <c r="KPG200" s="84"/>
      <c r="KPH200" s="84"/>
      <c r="KPI200" s="84"/>
      <c r="KPJ200" s="84"/>
      <c r="KPK200" s="84"/>
      <c r="KPL200" s="84"/>
      <c r="KPM200" s="84"/>
      <c r="KPN200" s="84"/>
      <c r="KPO200" s="84"/>
      <c r="KPP200" s="84"/>
      <c r="KPQ200" s="84"/>
      <c r="KPR200" s="84"/>
      <c r="KPS200" s="84"/>
      <c r="KPT200" s="84"/>
      <c r="KPU200" s="84"/>
      <c r="KPV200" s="84"/>
      <c r="KPW200" s="84"/>
      <c r="KPX200" s="84"/>
      <c r="KPY200" s="84"/>
      <c r="KPZ200" s="84"/>
      <c r="KQA200" s="84"/>
      <c r="KQB200" s="84"/>
      <c r="KQC200" s="84"/>
      <c r="KQD200" s="84"/>
      <c r="KQE200" s="84"/>
      <c r="KQF200" s="84"/>
      <c r="KQG200" s="84"/>
      <c r="KQH200" s="84"/>
      <c r="KQI200" s="84"/>
      <c r="KQJ200" s="84"/>
      <c r="KQK200" s="84"/>
      <c r="KQL200" s="84"/>
      <c r="KQM200" s="84"/>
      <c r="KQN200" s="84"/>
      <c r="KQO200" s="84"/>
      <c r="KQP200" s="84"/>
      <c r="KQQ200" s="84"/>
      <c r="KQR200" s="84"/>
      <c r="KQS200" s="84"/>
      <c r="KQT200" s="84"/>
      <c r="KQU200" s="84"/>
      <c r="KQV200" s="84"/>
      <c r="KQW200" s="84"/>
      <c r="KQX200" s="84"/>
      <c r="KQY200" s="84"/>
      <c r="KQZ200" s="84"/>
      <c r="KRA200" s="84"/>
      <c r="KRB200" s="84"/>
      <c r="KRC200" s="84"/>
      <c r="KRD200" s="84"/>
      <c r="KRE200" s="84"/>
      <c r="KRF200" s="84"/>
      <c r="KRG200" s="84"/>
      <c r="KRH200" s="84"/>
      <c r="KRI200" s="84"/>
      <c r="KRJ200" s="84"/>
      <c r="KRK200" s="84"/>
      <c r="KRL200" s="84"/>
      <c r="KRM200" s="84"/>
      <c r="KRN200" s="84"/>
      <c r="KRO200" s="84"/>
      <c r="KRP200" s="84"/>
      <c r="KRQ200" s="84"/>
      <c r="KRR200" s="84"/>
      <c r="KRS200" s="84"/>
      <c r="KRT200" s="84"/>
      <c r="KRU200" s="84"/>
      <c r="KRV200" s="84"/>
      <c r="KRW200" s="84"/>
      <c r="KRX200" s="84"/>
      <c r="KRY200" s="84"/>
      <c r="KRZ200" s="84"/>
      <c r="KSA200" s="84"/>
      <c r="KSB200" s="84"/>
      <c r="KSC200" s="84"/>
      <c r="KSD200" s="84"/>
      <c r="KSE200" s="84"/>
      <c r="KSF200" s="84"/>
      <c r="KSG200" s="84"/>
      <c r="KSH200" s="84"/>
      <c r="KSI200" s="84"/>
      <c r="KSJ200" s="84"/>
      <c r="KSK200" s="84"/>
      <c r="KSL200" s="84"/>
      <c r="KSM200" s="84"/>
      <c r="KSN200" s="84"/>
      <c r="KSO200" s="84"/>
      <c r="KSP200" s="84"/>
      <c r="KSQ200" s="84"/>
      <c r="KSR200" s="84"/>
      <c r="KSS200" s="84"/>
      <c r="KST200" s="84"/>
      <c r="KSU200" s="84"/>
      <c r="KSV200" s="84"/>
      <c r="KSW200" s="84"/>
      <c r="KSX200" s="84"/>
      <c r="KSY200" s="84"/>
      <c r="KSZ200" s="84"/>
      <c r="KTA200" s="84"/>
      <c r="KTB200" s="84"/>
      <c r="KTC200" s="84"/>
      <c r="KTD200" s="84"/>
      <c r="KTE200" s="84"/>
      <c r="KTF200" s="84"/>
      <c r="KTG200" s="84"/>
      <c r="KTH200" s="84"/>
      <c r="KTI200" s="84"/>
      <c r="KTJ200" s="84"/>
      <c r="KTK200" s="84"/>
      <c r="KTL200" s="84"/>
      <c r="KTM200" s="84"/>
      <c r="KTN200" s="84"/>
      <c r="KTO200" s="84"/>
      <c r="KTP200" s="84"/>
      <c r="KTQ200" s="84"/>
      <c r="KTR200" s="84"/>
      <c r="KTS200" s="84"/>
      <c r="KTT200" s="84"/>
      <c r="KTU200" s="84"/>
      <c r="KTV200" s="84"/>
      <c r="KTW200" s="84"/>
      <c r="KTX200" s="84"/>
      <c r="KTY200" s="84"/>
      <c r="KTZ200" s="84"/>
      <c r="KUA200" s="84"/>
      <c r="KUB200" s="84"/>
      <c r="KUC200" s="84"/>
      <c r="KUD200" s="84"/>
      <c r="KUE200" s="84"/>
      <c r="KUF200" s="84"/>
      <c r="KUG200" s="84"/>
      <c r="KUH200" s="84"/>
      <c r="KUI200" s="84"/>
      <c r="KUJ200" s="84"/>
      <c r="KUK200" s="84"/>
      <c r="KUL200" s="84"/>
      <c r="KUM200" s="84"/>
      <c r="KUN200" s="84"/>
      <c r="KUO200" s="84"/>
      <c r="KUP200" s="84"/>
      <c r="KUQ200" s="84"/>
      <c r="KUR200" s="84"/>
      <c r="KUS200" s="84"/>
      <c r="KUT200" s="84"/>
      <c r="KUU200" s="84"/>
      <c r="KUV200" s="84"/>
      <c r="KUW200" s="84"/>
      <c r="KUX200" s="84"/>
      <c r="KUY200" s="84"/>
      <c r="KUZ200" s="84"/>
      <c r="KVA200" s="84"/>
      <c r="KVB200" s="84"/>
      <c r="KVC200" s="84"/>
      <c r="KVD200" s="84"/>
      <c r="KVE200" s="84"/>
      <c r="KVF200" s="84"/>
      <c r="KVG200" s="84"/>
      <c r="KVH200" s="84"/>
      <c r="KVI200" s="84"/>
      <c r="KVJ200" s="84"/>
      <c r="KVK200" s="84"/>
      <c r="KVL200" s="84"/>
      <c r="KVM200" s="84"/>
      <c r="KVN200" s="84"/>
      <c r="KVO200" s="84"/>
      <c r="KVP200" s="84"/>
      <c r="KVQ200" s="84"/>
      <c r="KVR200" s="84"/>
      <c r="KVS200" s="84"/>
      <c r="KVT200" s="84"/>
      <c r="KVU200" s="84"/>
      <c r="KVV200" s="84"/>
      <c r="KVW200" s="84"/>
      <c r="KVX200" s="84"/>
      <c r="KVY200" s="84"/>
      <c r="KVZ200" s="84"/>
      <c r="KWA200" s="84"/>
      <c r="KWB200" s="84"/>
      <c r="KWC200" s="84"/>
      <c r="KWD200" s="84"/>
      <c r="KWE200" s="84"/>
      <c r="KWF200" s="84"/>
      <c r="KWG200" s="84"/>
      <c r="KWH200" s="84"/>
      <c r="KWI200" s="84"/>
      <c r="KWJ200" s="84"/>
      <c r="KWK200" s="84"/>
      <c r="KWL200" s="84"/>
      <c r="KWM200" s="84"/>
      <c r="KWN200" s="84"/>
      <c r="KWO200" s="84"/>
      <c r="KWP200" s="84"/>
      <c r="KWQ200" s="84"/>
      <c r="KWR200" s="84"/>
      <c r="KWS200" s="84"/>
      <c r="KWT200" s="84"/>
      <c r="KWU200" s="84"/>
      <c r="KWV200" s="84"/>
      <c r="KWW200" s="84"/>
      <c r="KWX200" s="84"/>
      <c r="KWY200" s="84"/>
      <c r="KWZ200" s="84"/>
      <c r="KXA200" s="84"/>
      <c r="KXB200" s="84"/>
      <c r="KXC200" s="84"/>
      <c r="KXD200" s="84"/>
      <c r="KXE200" s="84"/>
      <c r="KXF200" s="84"/>
      <c r="KXG200" s="84"/>
      <c r="KXH200" s="84"/>
      <c r="KXI200" s="84"/>
      <c r="KXJ200" s="84"/>
      <c r="KXK200" s="84"/>
      <c r="KXL200" s="84"/>
      <c r="KXM200" s="84"/>
      <c r="KXN200" s="84"/>
      <c r="KXO200" s="84"/>
      <c r="KXP200" s="84"/>
      <c r="KXQ200" s="84"/>
      <c r="KXR200" s="84"/>
      <c r="KXS200" s="84"/>
      <c r="KXT200" s="84"/>
      <c r="KXU200" s="84"/>
      <c r="KXV200" s="84"/>
      <c r="KXW200" s="84"/>
      <c r="KXX200" s="84"/>
      <c r="KXY200" s="84"/>
      <c r="KXZ200" s="84"/>
      <c r="KYA200" s="84"/>
      <c r="KYB200" s="84"/>
      <c r="KYC200" s="84"/>
      <c r="KYD200" s="84"/>
      <c r="KYE200" s="84"/>
      <c r="KYF200" s="84"/>
      <c r="KYG200" s="84"/>
      <c r="KYH200" s="84"/>
      <c r="KYI200" s="84"/>
      <c r="KYJ200" s="84"/>
      <c r="KYK200" s="84"/>
      <c r="KYL200" s="84"/>
      <c r="KYM200" s="84"/>
      <c r="KYN200" s="84"/>
      <c r="KYO200" s="84"/>
      <c r="KYP200" s="84"/>
      <c r="KYQ200" s="84"/>
      <c r="KYR200" s="84"/>
      <c r="KYS200" s="84"/>
      <c r="KYT200" s="84"/>
      <c r="KYU200" s="84"/>
      <c r="KYV200" s="84"/>
      <c r="KYW200" s="84"/>
      <c r="KYX200" s="84"/>
      <c r="KYY200" s="84"/>
      <c r="KYZ200" s="84"/>
      <c r="KZA200" s="84"/>
      <c r="KZB200" s="84"/>
      <c r="KZC200" s="84"/>
      <c r="KZD200" s="84"/>
      <c r="KZE200" s="84"/>
      <c r="KZF200" s="84"/>
      <c r="KZG200" s="84"/>
      <c r="KZH200" s="84"/>
      <c r="KZI200" s="84"/>
      <c r="KZJ200" s="84"/>
      <c r="KZK200" s="84"/>
      <c r="KZL200" s="84"/>
      <c r="KZM200" s="84"/>
      <c r="KZN200" s="84"/>
      <c r="KZO200" s="84"/>
      <c r="KZP200" s="84"/>
      <c r="KZQ200" s="84"/>
      <c r="KZR200" s="84"/>
      <c r="KZS200" s="84"/>
      <c r="KZT200" s="84"/>
      <c r="KZU200" s="84"/>
      <c r="KZV200" s="84"/>
      <c r="KZW200" s="84"/>
      <c r="KZX200" s="84"/>
      <c r="KZY200" s="84"/>
      <c r="KZZ200" s="84"/>
      <c r="LAA200" s="84"/>
      <c r="LAB200" s="84"/>
      <c r="LAC200" s="84"/>
      <c r="LAD200" s="84"/>
      <c r="LAE200" s="84"/>
      <c r="LAF200" s="84"/>
      <c r="LAG200" s="84"/>
      <c r="LAH200" s="84"/>
      <c r="LAI200" s="84"/>
      <c r="LAJ200" s="84"/>
      <c r="LAK200" s="84"/>
      <c r="LAL200" s="84"/>
      <c r="LAM200" s="84"/>
      <c r="LAN200" s="84"/>
      <c r="LAO200" s="84"/>
      <c r="LAP200" s="84"/>
      <c r="LAQ200" s="84"/>
      <c r="LAR200" s="84"/>
      <c r="LAS200" s="84"/>
      <c r="LAT200" s="84"/>
      <c r="LAU200" s="84"/>
      <c r="LAV200" s="84"/>
      <c r="LAW200" s="84"/>
      <c r="LAX200" s="84"/>
      <c r="LAY200" s="84"/>
      <c r="LAZ200" s="84"/>
      <c r="LBA200" s="84"/>
      <c r="LBB200" s="84"/>
      <c r="LBC200" s="84"/>
      <c r="LBD200" s="84"/>
      <c r="LBE200" s="84"/>
      <c r="LBF200" s="84"/>
      <c r="LBG200" s="84"/>
      <c r="LBH200" s="84"/>
      <c r="LBI200" s="84"/>
      <c r="LBJ200" s="84"/>
      <c r="LBK200" s="84"/>
      <c r="LBL200" s="84"/>
      <c r="LBM200" s="84"/>
      <c r="LBN200" s="84"/>
      <c r="LBO200" s="84"/>
      <c r="LBP200" s="84"/>
      <c r="LBQ200" s="84"/>
      <c r="LBR200" s="84"/>
      <c r="LBS200" s="84"/>
      <c r="LBT200" s="84"/>
      <c r="LBU200" s="84"/>
      <c r="LBV200" s="84"/>
      <c r="LBW200" s="84"/>
      <c r="LBX200" s="84"/>
      <c r="LBY200" s="84"/>
      <c r="LBZ200" s="84"/>
      <c r="LCA200" s="84"/>
      <c r="LCB200" s="84"/>
      <c r="LCC200" s="84"/>
      <c r="LCD200" s="84"/>
      <c r="LCE200" s="84"/>
      <c r="LCF200" s="84"/>
      <c r="LCG200" s="84"/>
      <c r="LCH200" s="84"/>
      <c r="LCI200" s="84"/>
      <c r="LCJ200" s="84"/>
      <c r="LCK200" s="84"/>
      <c r="LCL200" s="84"/>
      <c r="LCM200" s="84"/>
      <c r="LCN200" s="84"/>
      <c r="LCO200" s="84"/>
      <c r="LCP200" s="84"/>
      <c r="LCQ200" s="84"/>
      <c r="LCR200" s="84"/>
      <c r="LCS200" s="84"/>
      <c r="LCT200" s="84"/>
      <c r="LCU200" s="84"/>
      <c r="LCV200" s="84"/>
      <c r="LCW200" s="84"/>
      <c r="LCX200" s="84"/>
      <c r="LCY200" s="84"/>
      <c r="LCZ200" s="84"/>
      <c r="LDA200" s="84"/>
      <c r="LDB200" s="84"/>
      <c r="LDC200" s="84"/>
      <c r="LDD200" s="84"/>
      <c r="LDE200" s="84"/>
      <c r="LDF200" s="84"/>
      <c r="LDG200" s="84"/>
      <c r="LDH200" s="84"/>
      <c r="LDI200" s="84"/>
      <c r="LDJ200" s="84"/>
      <c r="LDK200" s="84"/>
      <c r="LDL200" s="84"/>
      <c r="LDM200" s="84"/>
      <c r="LDN200" s="84"/>
      <c r="LDO200" s="84"/>
      <c r="LDP200" s="84"/>
      <c r="LDQ200" s="84"/>
      <c r="LDR200" s="84"/>
      <c r="LDS200" s="84"/>
      <c r="LDT200" s="84"/>
      <c r="LDU200" s="84"/>
      <c r="LDV200" s="84"/>
      <c r="LDW200" s="84"/>
      <c r="LDX200" s="84"/>
      <c r="LDY200" s="84"/>
      <c r="LDZ200" s="84"/>
      <c r="LEA200" s="84"/>
      <c r="LEB200" s="84"/>
      <c r="LEC200" s="84"/>
      <c r="LED200" s="84"/>
      <c r="LEE200" s="84"/>
      <c r="LEF200" s="84"/>
      <c r="LEG200" s="84"/>
      <c r="LEH200" s="84"/>
      <c r="LEI200" s="84"/>
      <c r="LEJ200" s="84"/>
      <c r="LEK200" s="84"/>
      <c r="LEL200" s="84"/>
      <c r="LEM200" s="84"/>
      <c r="LEN200" s="84"/>
      <c r="LEO200" s="84"/>
      <c r="LEP200" s="84"/>
      <c r="LEQ200" s="84"/>
      <c r="LER200" s="84"/>
      <c r="LES200" s="84"/>
      <c r="LET200" s="84"/>
      <c r="LEU200" s="84"/>
      <c r="LEV200" s="84"/>
      <c r="LEW200" s="84"/>
      <c r="LEX200" s="84"/>
      <c r="LEY200" s="84"/>
      <c r="LEZ200" s="84"/>
      <c r="LFA200" s="84"/>
      <c r="LFB200" s="84"/>
      <c r="LFC200" s="84"/>
      <c r="LFD200" s="84"/>
      <c r="LFE200" s="84"/>
      <c r="LFF200" s="84"/>
      <c r="LFG200" s="84"/>
      <c r="LFH200" s="84"/>
      <c r="LFI200" s="84"/>
      <c r="LFJ200" s="84"/>
      <c r="LFK200" s="84"/>
      <c r="LFL200" s="84"/>
      <c r="LFM200" s="84"/>
      <c r="LFN200" s="84"/>
      <c r="LFO200" s="84"/>
      <c r="LFP200" s="84"/>
      <c r="LFQ200" s="84"/>
      <c r="LFR200" s="84"/>
      <c r="LFS200" s="84"/>
      <c r="LFT200" s="84"/>
      <c r="LFU200" s="84"/>
      <c r="LFV200" s="84"/>
      <c r="LFW200" s="84"/>
      <c r="LFX200" s="84"/>
      <c r="LFY200" s="84"/>
      <c r="LFZ200" s="84"/>
      <c r="LGA200" s="84"/>
      <c r="LGB200" s="84"/>
      <c r="LGC200" s="84"/>
      <c r="LGD200" s="84"/>
      <c r="LGE200" s="84"/>
      <c r="LGF200" s="84"/>
      <c r="LGG200" s="84"/>
      <c r="LGH200" s="84"/>
      <c r="LGI200" s="84"/>
      <c r="LGJ200" s="84"/>
      <c r="LGK200" s="84"/>
      <c r="LGL200" s="84"/>
      <c r="LGM200" s="84"/>
      <c r="LGN200" s="84"/>
      <c r="LGO200" s="84"/>
      <c r="LGP200" s="84"/>
      <c r="LGQ200" s="84"/>
      <c r="LGR200" s="84"/>
      <c r="LGS200" s="84"/>
      <c r="LGT200" s="84"/>
      <c r="LGU200" s="84"/>
      <c r="LGV200" s="84"/>
      <c r="LGW200" s="84"/>
      <c r="LGX200" s="84"/>
      <c r="LGY200" s="84"/>
      <c r="LGZ200" s="84"/>
      <c r="LHA200" s="84"/>
      <c r="LHB200" s="84"/>
      <c r="LHC200" s="84"/>
      <c r="LHD200" s="84"/>
      <c r="LHE200" s="84"/>
      <c r="LHF200" s="84"/>
      <c r="LHG200" s="84"/>
      <c r="LHH200" s="84"/>
      <c r="LHI200" s="84"/>
      <c r="LHJ200" s="84"/>
      <c r="LHK200" s="84"/>
      <c r="LHL200" s="84"/>
      <c r="LHM200" s="84"/>
      <c r="LHN200" s="84"/>
      <c r="LHO200" s="84"/>
      <c r="LHP200" s="84"/>
      <c r="LHQ200" s="84"/>
      <c r="LHR200" s="84"/>
      <c r="LHS200" s="84"/>
      <c r="LHT200" s="84"/>
      <c r="LHU200" s="84"/>
      <c r="LHV200" s="84"/>
      <c r="LHW200" s="84"/>
      <c r="LHX200" s="84"/>
      <c r="LHY200" s="84"/>
      <c r="LHZ200" s="84"/>
      <c r="LIA200" s="84"/>
      <c r="LIB200" s="84"/>
      <c r="LIC200" s="84"/>
      <c r="LID200" s="84"/>
      <c r="LIE200" s="84"/>
      <c r="LIF200" s="84"/>
      <c r="LIG200" s="84"/>
      <c r="LIH200" s="84"/>
      <c r="LII200" s="84"/>
      <c r="LIJ200" s="84"/>
      <c r="LIK200" s="84"/>
      <c r="LIL200" s="84"/>
      <c r="LIM200" s="84"/>
      <c r="LIN200" s="84"/>
      <c r="LIO200" s="84"/>
      <c r="LIP200" s="84"/>
      <c r="LIQ200" s="84"/>
      <c r="LIR200" s="84"/>
      <c r="LIS200" s="84"/>
      <c r="LIT200" s="84"/>
      <c r="LIU200" s="84"/>
      <c r="LIV200" s="84"/>
      <c r="LIW200" s="84"/>
      <c r="LIX200" s="84"/>
      <c r="LIY200" s="84"/>
      <c r="LIZ200" s="84"/>
      <c r="LJA200" s="84"/>
      <c r="LJB200" s="84"/>
      <c r="LJC200" s="84"/>
      <c r="LJD200" s="84"/>
      <c r="LJE200" s="84"/>
      <c r="LJF200" s="84"/>
      <c r="LJG200" s="84"/>
      <c r="LJH200" s="84"/>
      <c r="LJI200" s="84"/>
      <c r="LJJ200" s="84"/>
      <c r="LJK200" s="84"/>
      <c r="LJL200" s="84"/>
      <c r="LJM200" s="84"/>
      <c r="LJN200" s="84"/>
      <c r="LJO200" s="84"/>
      <c r="LJP200" s="84"/>
      <c r="LJQ200" s="84"/>
      <c r="LJR200" s="84"/>
      <c r="LJS200" s="84"/>
      <c r="LJT200" s="84"/>
      <c r="LJU200" s="84"/>
      <c r="LJV200" s="84"/>
      <c r="LJW200" s="84"/>
      <c r="LJX200" s="84"/>
      <c r="LJY200" s="84"/>
      <c r="LJZ200" s="84"/>
      <c r="LKA200" s="84"/>
      <c r="LKB200" s="84"/>
      <c r="LKC200" s="84"/>
      <c r="LKD200" s="84"/>
      <c r="LKE200" s="84"/>
      <c r="LKF200" s="84"/>
      <c r="LKG200" s="84"/>
      <c r="LKH200" s="84"/>
      <c r="LKI200" s="84"/>
      <c r="LKJ200" s="84"/>
      <c r="LKK200" s="84"/>
      <c r="LKL200" s="84"/>
      <c r="LKM200" s="84"/>
      <c r="LKN200" s="84"/>
      <c r="LKO200" s="84"/>
      <c r="LKP200" s="84"/>
      <c r="LKQ200" s="84"/>
      <c r="LKR200" s="84"/>
      <c r="LKS200" s="84"/>
      <c r="LKT200" s="84"/>
      <c r="LKU200" s="84"/>
      <c r="LKV200" s="84"/>
      <c r="LKW200" s="84"/>
      <c r="LKX200" s="84"/>
      <c r="LKY200" s="84"/>
      <c r="LKZ200" s="84"/>
      <c r="LLA200" s="84"/>
      <c r="LLB200" s="84"/>
      <c r="LLC200" s="84"/>
      <c r="LLD200" s="84"/>
      <c r="LLE200" s="84"/>
      <c r="LLF200" s="84"/>
      <c r="LLG200" s="84"/>
      <c r="LLH200" s="84"/>
      <c r="LLI200" s="84"/>
      <c r="LLJ200" s="84"/>
      <c r="LLK200" s="84"/>
      <c r="LLL200" s="84"/>
      <c r="LLM200" s="84"/>
      <c r="LLN200" s="84"/>
      <c r="LLO200" s="84"/>
      <c r="LLP200" s="84"/>
      <c r="LLQ200" s="84"/>
      <c r="LLR200" s="84"/>
      <c r="LLS200" s="84"/>
      <c r="LLT200" s="84"/>
      <c r="LLU200" s="84"/>
      <c r="LLV200" s="84"/>
      <c r="LLW200" s="84"/>
      <c r="LLX200" s="84"/>
      <c r="LLY200" s="84"/>
      <c r="LLZ200" s="84"/>
      <c r="LMA200" s="84"/>
      <c r="LMB200" s="84"/>
      <c r="LMC200" s="84"/>
      <c r="LMD200" s="84"/>
      <c r="LME200" s="84"/>
      <c r="LMF200" s="84"/>
      <c r="LMG200" s="84"/>
      <c r="LMH200" s="84"/>
      <c r="LMI200" s="84"/>
      <c r="LMJ200" s="84"/>
      <c r="LMK200" s="84"/>
      <c r="LML200" s="84"/>
      <c r="LMM200" s="84"/>
      <c r="LMN200" s="84"/>
      <c r="LMO200" s="84"/>
      <c r="LMP200" s="84"/>
      <c r="LMQ200" s="84"/>
      <c r="LMR200" s="84"/>
      <c r="LMS200" s="84"/>
      <c r="LMT200" s="84"/>
      <c r="LMU200" s="84"/>
      <c r="LMV200" s="84"/>
      <c r="LMW200" s="84"/>
      <c r="LMX200" s="84"/>
      <c r="LMY200" s="84"/>
      <c r="LMZ200" s="84"/>
      <c r="LNA200" s="84"/>
      <c r="LNB200" s="84"/>
      <c r="LNC200" s="84"/>
      <c r="LND200" s="84"/>
      <c r="LNE200" s="84"/>
      <c r="LNF200" s="84"/>
      <c r="LNG200" s="84"/>
      <c r="LNH200" s="84"/>
      <c r="LNI200" s="84"/>
      <c r="LNJ200" s="84"/>
      <c r="LNK200" s="84"/>
      <c r="LNL200" s="84"/>
      <c r="LNM200" s="84"/>
      <c r="LNN200" s="84"/>
      <c r="LNO200" s="84"/>
      <c r="LNP200" s="84"/>
      <c r="LNQ200" s="84"/>
      <c r="LNR200" s="84"/>
      <c r="LNS200" s="84"/>
      <c r="LNT200" s="84"/>
      <c r="LNU200" s="84"/>
      <c r="LNV200" s="84"/>
      <c r="LNW200" s="84"/>
      <c r="LNX200" s="84"/>
      <c r="LNY200" s="84"/>
      <c r="LNZ200" s="84"/>
      <c r="LOA200" s="84"/>
      <c r="LOB200" s="84"/>
      <c r="LOC200" s="84"/>
      <c r="LOD200" s="84"/>
      <c r="LOE200" s="84"/>
      <c r="LOF200" s="84"/>
      <c r="LOG200" s="84"/>
      <c r="LOH200" s="84"/>
      <c r="LOI200" s="84"/>
      <c r="LOJ200" s="84"/>
      <c r="LOK200" s="84"/>
      <c r="LOL200" s="84"/>
      <c r="LOM200" s="84"/>
      <c r="LON200" s="84"/>
      <c r="LOO200" s="84"/>
      <c r="LOP200" s="84"/>
      <c r="LOQ200" s="84"/>
      <c r="LOR200" s="84"/>
      <c r="LOS200" s="84"/>
      <c r="LOT200" s="84"/>
      <c r="LOU200" s="84"/>
      <c r="LOV200" s="84"/>
      <c r="LOW200" s="84"/>
      <c r="LOX200" s="84"/>
      <c r="LOY200" s="84"/>
      <c r="LOZ200" s="84"/>
      <c r="LPA200" s="84"/>
      <c r="LPB200" s="84"/>
      <c r="LPC200" s="84"/>
      <c r="LPD200" s="84"/>
      <c r="LPE200" s="84"/>
      <c r="LPF200" s="84"/>
      <c r="LPG200" s="84"/>
      <c r="LPH200" s="84"/>
      <c r="LPI200" s="84"/>
      <c r="LPJ200" s="84"/>
      <c r="LPK200" s="84"/>
      <c r="LPL200" s="84"/>
      <c r="LPM200" s="84"/>
      <c r="LPN200" s="84"/>
      <c r="LPO200" s="84"/>
      <c r="LPP200" s="84"/>
      <c r="LPQ200" s="84"/>
      <c r="LPR200" s="84"/>
      <c r="LPS200" s="84"/>
      <c r="LPT200" s="84"/>
      <c r="LPU200" s="84"/>
      <c r="LPV200" s="84"/>
      <c r="LPW200" s="84"/>
      <c r="LPX200" s="84"/>
      <c r="LPY200" s="84"/>
      <c r="LPZ200" s="84"/>
      <c r="LQA200" s="84"/>
      <c r="LQB200" s="84"/>
      <c r="LQC200" s="84"/>
      <c r="LQD200" s="84"/>
      <c r="LQE200" s="84"/>
      <c r="LQF200" s="84"/>
      <c r="LQG200" s="84"/>
      <c r="LQH200" s="84"/>
      <c r="LQI200" s="84"/>
      <c r="LQJ200" s="84"/>
      <c r="LQK200" s="84"/>
      <c r="LQL200" s="84"/>
      <c r="LQM200" s="84"/>
      <c r="LQN200" s="84"/>
      <c r="LQO200" s="84"/>
      <c r="LQP200" s="84"/>
      <c r="LQQ200" s="84"/>
      <c r="LQR200" s="84"/>
      <c r="LQS200" s="84"/>
      <c r="LQT200" s="84"/>
      <c r="LQU200" s="84"/>
      <c r="LQV200" s="84"/>
      <c r="LQW200" s="84"/>
      <c r="LQX200" s="84"/>
      <c r="LQY200" s="84"/>
      <c r="LQZ200" s="84"/>
      <c r="LRA200" s="84"/>
      <c r="LRB200" s="84"/>
      <c r="LRC200" s="84"/>
      <c r="LRD200" s="84"/>
      <c r="LRE200" s="84"/>
      <c r="LRF200" s="84"/>
      <c r="LRG200" s="84"/>
      <c r="LRH200" s="84"/>
      <c r="LRI200" s="84"/>
      <c r="LRJ200" s="84"/>
      <c r="LRK200" s="84"/>
      <c r="LRL200" s="84"/>
      <c r="LRM200" s="84"/>
      <c r="LRN200" s="84"/>
      <c r="LRO200" s="84"/>
      <c r="LRP200" s="84"/>
      <c r="LRQ200" s="84"/>
      <c r="LRR200" s="84"/>
      <c r="LRS200" s="84"/>
      <c r="LRT200" s="84"/>
      <c r="LRU200" s="84"/>
      <c r="LRV200" s="84"/>
      <c r="LRW200" s="84"/>
      <c r="LRX200" s="84"/>
      <c r="LRY200" s="84"/>
      <c r="LRZ200" s="84"/>
      <c r="LSA200" s="84"/>
      <c r="LSB200" s="84"/>
      <c r="LSC200" s="84"/>
      <c r="LSD200" s="84"/>
      <c r="LSE200" s="84"/>
      <c r="LSF200" s="84"/>
      <c r="LSG200" s="84"/>
      <c r="LSH200" s="84"/>
      <c r="LSI200" s="84"/>
      <c r="LSJ200" s="84"/>
      <c r="LSK200" s="84"/>
      <c r="LSL200" s="84"/>
      <c r="LSM200" s="84"/>
      <c r="LSN200" s="84"/>
      <c r="LSO200" s="84"/>
      <c r="LSP200" s="84"/>
      <c r="LSQ200" s="84"/>
      <c r="LSR200" s="84"/>
      <c r="LSS200" s="84"/>
      <c r="LST200" s="84"/>
      <c r="LSU200" s="84"/>
      <c r="LSV200" s="84"/>
      <c r="LSW200" s="84"/>
      <c r="LSX200" s="84"/>
      <c r="LSY200" s="84"/>
      <c r="LSZ200" s="84"/>
      <c r="LTA200" s="84"/>
      <c r="LTB200" s="84"/>
      <c r="LTC200" s="84"/>
      <c r="LTD200" s="84"/>
      <c r="LTE200" s="84"/>
      <c r="LTF200" s="84"/>
      <c r="LTG200" s="84"/>
      <c r="LTH200" s="84"/>
      <c r="LTI200" s="84"/>
      <c r="LTJ200" s="84"/>
      <c r="LTK200" s="84"/>
      <c r="LTL200" s="84"/>
      <c r="LTM200" s="84"/>
      <c r="LTN200" s="84"/>
      <c r="LTO200" s="84"/>
      <c r="LTP200" s="84"/>
      <c r="LTQ200" s="84"/>
      <c r="LTR200" s="84"/>
      <c r="LTS200" s="84"/>
      <c r="LTT200" s="84"/>
      <c r="LTU200" s="84"/>
      <c r="LTV200" s="84"/>
      <c r="LTW200" s="84"/>
      <c r="LTX200" s="84"/>
      <c r="LTY200" s="84"/>
      <c r="LTZ200" s="84"/>
      <c r="LUA200" s="84"/>
      <c r="LUB200" s="84"/>
      <c r="LUC200" s="84"/>
      <c r="LUD200" s="84"/>
      <c r="LUE200" s="84"/>
      <c r="LUF200" s="84"/>
      <c r="LUG200" s="84"/>
      <c r="LUH200" s="84"/>
      <c r="LUI200" s="84"/>
      <c r="LUJ200" s="84"/>
      <c r="LUK200" s="84"/>
      <c r="LUL200" s="84"/>
      <c r="LUM200" s="84"/>
      <c r="LUN200" s="84"/>
      <c r="LUO200" s="84"/>
      <c r="LUP200" s="84"/>
      <c r="LUQ200" s="84"/>
      <c r="LUR200" s="84"/>
      <c r="LUS200" s="84"/>
      <c r="LUT200" s="84"/>
      <c r="LUU200" s="84"/>
      <c r="LUV200" s="84"/>
      <c r="LUW200" s="84"/>
      <c r="LUX200" s="84"/>
      <c r="LUY200" s="84"/>
      <c r="LUZ200" s="84"/>
      <c r="LVA200" s="84"/>
      <c r="LVB200" s="84"/>
      <c r="LVC200" s="84"/>
      <c r="LVD200" s="84"/>
      <c r="LVE200" s="84"/>
      <c r="LVF200" s="84"/>
      <c r="LVG200" s="84"/>
      <c r="LVH200" s="84"/>
      <c r="LVI200" s="84"/>
      <c r="LVJ200" s="84"/>
      <c r="LVK200" s="84"/>
      <c r="LVL200" s="84"/>
      <c r="LVM200" s="84"/>
      <c r="LVN200" s="84"/>
      <c r="LVO200" s="84"/>
      <c r="LVP200" s="84"/>
      <c r="LVQ200" s="84"/>
      <c r="LVR200" s="84"/>
      <c r="LVS200" s="84"/>
      <c r="LVT200" s="84"/>
      <c r="LVU200" s="84"/>
      <c r="LVV200" s="84"/>
      <c r="LVW200" s="84"/>
      <c r="LVX200" s="84"/>
      <c r="LVY200" s="84"/>
      <c r="LVZ200" s="84"/>
      <c r="LWA200" s="84"/>
      <c r="LWB200" s="84"/>
      <c r="LWC200" s="84"/>
      <c r="LWD200" s="84"/>
      <c r="LWE200" s="84"/>
      <c r="LWF200" s="84"/>
      <c r="LWG200" s="84"/>
      <c r="LWH200" s="84"/>
      <c r="LWI200" s="84"/>
      <c r="LWJ200" s="84"/>
      <c r="LWK200" s="84"/>
      <c r="LWL200" s="84"/>
      <c r="LWM200" s="84"/>
      <c r="LWN200" s="84"/>
      <c r="LWO200" s="84"/>
      <c r="LWP200" s="84"/>
      <c r="LWQ200" s="84"/>
      <c r="LWR200" s="84"/>
      <c r="LWS200" s="84"/>
      <c r="LWT200" s="84"/>
      <c r="LWU200" s="84"/>
      <c r="LWV200" s="84"/>
      <c r="LWW200" s="84"/>
      <c r="LWX200" s="84"/>
      <c r="LWY200" s="84"/>
      <c r="LWZ200" s="84"/>
      <c r="LXA200" s="84"/>
      <c r="LXB200" s="84"/>
      <c r="LXC200" s="84"/>
      <c r="LXD200" s="84"/>
      <c r="LXE200" s="84"/>
      <c r="LXF200" s="84"/>
      <c r="LXG200" s="84"/>
      <c r="LXH200" s="84"/>
      <c r="LXI200" s="84"/>
      <c r="LXJ200" s="84"/>
      <c r="LXK200" s="84"/>
      <c r="LXL200" s="84"/>
      <c r="LXM200" s="84"/>
      <c r="LXN200" s="84"/>
      <c r="LXO200" s="84"/>
      <c r="LXP200" s="84"/>
      <c r="LXQ200" s="84"/>
      <c r="LXR200" s="84"/>
      <c r="LXS200" s="84"/>
      <c r="LXT200" s="84"/>
      <c r="LXU200" s="84"/>
      <c r="LXV200" s="84"/>
      <c r="LXW200" s="84"/>
      <c r="LXX200" s="84"/>
      <c r="LXY200" s="84"/>
      <c r="LXZ200" s="84"/>
      <c r="LYA200" s="84"/>
      <c r="LYB200" s="84"/>
      <c r="LYC200" s="84"/>
      <c r="LYD200" s="84"/>
      <c r="LYE200" s="84"/>
      <c r="LYF200" s="84"/>
      <c r="LYG200" s="84"/>
      <c r="LYH200" s="84"/>
      <c r="LYI200" s="84"/>
      <c r="LYJ200" s="84"/>
      <c r="LYK200" s="84"/>
      <c r="LYL200" s="84"/>
      <c r="LYM200" s="84"/>
      <c r="LYN200" s="84"/>
      <c r="LYO200" s="84"/>
      <c r="LYP200" s="84"/>
      <c r="LYQ200" s="84"/>
      <c r="LYR200" s="84"/>
      <c r="LYS200" s="84"/>
      <c r="LYT200" s="84"/>
      <c r="LYU200" s="84"/>
      <c r="LYV200" s="84"/>
      <c r="LYW200" s="84"/>
      <c r="LYX200" s="84"/>
      <c r="LYY200" s="84"/>
      <c r="LYZ200" s="84"/>
      <c r="LZA200" s="84"/>
      <c r="LZB200" s="84"/>
      <c r="LZC200" s="84"/>
      <c r="LZD200" s="84"/>
      <c r="LZE200" s="84"/>
      <c r="LZF200" s="84"/>
      <c r="LZG200" s="84"/>
      <c r="LZH200" s="84"/>
      <c r="LZI200" s="84"/>
      <c r="LZJ200" s="84"/>
      <c r="LZK200" s="84"/>
      <c r="LZL200" s="84"/>
      <c r="LZM200" s="84"/>
      <c r="LZN200" s="84"/>
      <c r="LZO200" s="84"/>
      <c r="LZP200" s="84"/>
      <c r="LZQ200" s="84"/>
      <c r="LZR200" s="84"/>
      <c r="LZS200" s="84"/>
      <c r="LZT200" s="84"/>
      <c r="LZU200" s="84"/>
      <c r="LZV200" s="84"/>
      <c r="LZW200" s="84"/>
      <c r="LZX200" s="84"/>
      <c r="LZY200" s="84"/>
      <c r="LZZ200" s="84"/>
      <c r="MAA200" s="84"/>
      <c r="MAB200" s="84"/>
      <c r="MAC200" s="84"/>
      <c r="MAD200" s="84"/>
      <c r="MAE200" s="84"/>
      <c r="MAF200" s="84"/>
      <c r="MAG200" s="84"/>
      <c r="MAH200" s="84"/>
      <c r="MAI200" s="84"/>
      <c r="MAJ200" s="84"/>
      <c r="MAK200" s="84"/>
      <c r="MAL200" s="84"/>
      <c r="MAM200" s="84"/>
      <c r="MAN200" s="84"/>
      <c r="MAO200" s="84"/>
      <c r="MAP200" s="84"/>
      <c r="MAQ200" s="84"/>
      <c r="MAR200" s="84"/>
      <c r="MAS200" s="84"/>
      <c r="MAT200" s="84"/>
      <c r="MAU200" s="84"/>
      <c r="MAV200" s="84"/>
      <c r="MAW200" s="84"/>
      <c r="MAX200" s="84"/>
      <c r="MAY200" s="84"/>
      <c r="MAZ200" s="84"/>
      <c r="MBA200" s="84"/>
      <c r="MBB200" s="84"/>
      <c r="MBC200" s="84"/>
      <c r="MBD200" s="84"/>
      <c r="MBE200" s="84"/>
      <c r="MBF200" s="84"/>
      <c r="MBG200" s="84"/>
      <c r="MBH200" s="84"/>
      <c r="MBI200" s="84"/>
      <c r="MBJ200" s="84"/>
      <c r="MBK200" s="84"/>
      <c r="MBL200" s="84"/>
      <c r="MBM200" s="84"/>
      <c r="MBN200" s="84"/>
      <c r="MBO200" s="84"/>
      <c r="MBP200" s="84"/>
      <c r="MBQ200" s="84"/>
      <c r="MBR200" s="84"/>
      <c r="MBS200" s="84"/>
      <c r="MBT200" s="84"/>
      <c r="MBU200" s="84"/>
      <c r="MBV200" s="84"/>
      <c r="MBW200" s="84"/>
      <c r="MBX200" s="84"/>
      <c r="MBY200" s="84"/>
      <c r="MBZ200" s="84"/>
      <c r="MCA200" s="84"/>
      <c r="MCB200" s="84"/>
      <c r="MCC200" s="84"/>
      <c r="MCD200" s="84"/>
      <c r="MCE200" s="84"/>
      <c r="MCF200" s="84"/>
      <c r="MCG200" s="84"/>
      <c r="MCH200" s="84"/>
      <c r="MCI200" s="84"/>
      <c r="MCJ200" s="84"/>
      <c r="MCK200" s="84"/>
      <c r="MCL200" s="84"/>
      <c r="MCM200" s="84"/>
      <c r="MCN200" s="84"/>
      <c r="MCO200" s="84"/>
      <c r="MCP200" s="84"/>
      <c r="MCQ200" s="84"/>
      <c r="MCR200" s="84"/>
      <c r="MCS200" s="84"/>
      <c r="MCT200" s="84"/>
      <c r="MCU200" s="84"/>
      <c r="MCV200" s="84"/>
      <c r="MCW200" s="84"/>
      <c r="MCX200" s="84"/>
      <c r="MCY200" s="84"/>
      <c r="MCZ200" s="84"/>
      <c r="MDA200" s="84"/>
      <c r="MDB200" s="84"/>
      <c r="MDC200" s="84"/>
      <c r="MDD200" s="84"/>
      <c r="MDE200" s="84"/>
      <c r="MDF200" s="84"/>
      <c r="MDG200" s="84"/>
      <c r="MDH200" s="84"/>
      <c r="MDI200" s="84"/>
      <c r="MDJ200" s="84"/>
      <c r="MDK200" s="84"/>
      <c r="MDL200" s="84"/>
      <c r="MDM200" s="84"/>
      <c r="MDN200" s="84"/>
      <c r="MDO200" s="84"/>
      <c r="MDP200" s="84"/>
      <c r="MDQ200" s="84"/>
      <c r="MDR200" s="84"/>
      <c r="MDS200" s="84"/>
      <c r="MDT200" s="84"/>
      <c r="MDU200" s="84"/>
      <c r="MDV200" s="84"/>
      <c r="MDW200" s="84"/>
      <c r="MDX200" s="84"/>
      <c r="MDY200" s="84"/>
      <c r="MDZ200" s="84"/>
      <c r="MEA200" s="84"/>
      <c r="MEB200" s="84"/>
      <c r="MEC200" s="84"/>
      <c r="MED200" s="84"/>
      <c r="MEE200" s="84"/>
      <c r="MEF200" s="84"/>
      <c r="MEG200" s="84"/>
      <c r="MEH200" s="84"/>
      <c r="MEI200" s="84"/>
      <c r="MEJ200" s="84"/>
      <c r="MEK200" s="84"/>
      <c r="MEL200" s="84"/>
      <c r="MEM200" s="84"/>
      <c r="MEN200" s="84"/>
      <c r="MEO200" s="84"/>
      <c r="MEP200" s="84"/>
      <c r="MEQ200" s="84"/>
      <c r="MER200" s="84"/>
      <c r="MES200" s="84"/>
      <c r="MET200" s="84"/>
      <c r="MEU200" s="84"/>
      <c r="MEV200" s="84"/>
      <c r="MEW200" s="84"/>
      <c r="MEX200" s="84"/>
      <c r="MEY200" s="84"/>
      <c r="MEZ200" s="84"/>
      <c r="MFA200" s="84"/>
      <c r="MFB200" s="84"/>
      <c r="MFC200" s="84"/>
      <c r="MFD200" s="84"/>
      <c r="MFE200" s="84"/>
      <c r="MFF200" s="84"/>
      <c r="MFG200" s="84"/>
      <c r="MFH200" s="84"/>
      <c r="MFI200" s="84"/>
      <c r="MFJ200" s="84"/>
      <c r="MFK200" s="84"/>
      <c r="MFL200" s="84"/>
      <c r="MFM200" s="84"/>
      <c r="MFN200" s="84"/>
      <c r="MFO200" s="84"/>
      <c r="MFP200" s="84"/>
      <c r="MFQ200" s="84"/>
      <c r="MFR200" s="84"/>
      <c r="MFS200" s="84"/>
      <c r="MFT200" s="84"/>
      <c r="MFU200" s="84"/>
      <c r="MFV200" s="84"/>
      <c r="MFW200" s="84"/>
      <c r="MFX200" s="84"/>
      <c r="MFY200" s="84"/>
      <c r="MFZ200" s="84"/>
      <c r="MGA200" s="84"/>
      <c r="MGB200" s="84"/>
      <c r="MGC200" s="84"/>
      <c r="MGD200" s="84"/>
      <c r="MGE200" s="84"/>
      <c r="MGF200" s="84"/>
      <c r="MGG200" s="84"/>
      <c r="MGH200" s="84"/>
      <c r="MGI200" s="84"/>
      <c r="MGJ200" s="84"/>
      <c r="MGK200" s="84"/>
      <c r="MGL200" s="84"/>
      <c r="MGM200" s="84"/>
      <c r="MGN200" s="84"/>
      <c r="MGO200" s="84"/>
      <c r="MGP200" s="84"/>
      <c r="MGQ200" s="84"/>
      <c r="MGR200" s="84"/>
      <c r="MGS200" s="84"/>
      <c r="MGT200" s="84"/>
      <c r="MGU200" s="84"/>
      <c r="MGV200" s="84"/>
      <c r="MGW200" s="84"/>
      <c r="MGX200" s="84"/>
      <c r="MGY200" s="84"/>
      <c r="MGZ200" s="84"/>
      <c r="MHA200" s="84"/>
      <c r="MHB200" s="84"/>
      <c r="MHC200" s="84"/>
      <c r="MHD200" s="84"/>
      <c r="MHE200" s="84"/>
      <c r="MHF200" s="84"/>
      <c r="MHG200" s="84"/>
      <c r="MHH200" s="84"/>
      <c r="MHI200" s="84"/>
      <c r="MHJ200" s="84"/>
      <c r="MHK200" s="84"/>
      <c r="MHL200" s="84"/>
      <c r="MHM200" s="84"/>
      <c r="MHN200" s="84"/>
      <c r="MHO200" s="84"/>
      <c r="MHP200" s="84"/>
      <c r="MHQ200" s="84"/>
      <c r="MHR200" s="84"/>
      <c r="MHS200" s="84"/>
      <c r="MHT200" s="84"/>
      <c r="MHU200" s="84"/>
      <c r="MHV200" s="84"/>
      <c r="MHW200" s="84"/>
      <c r="MHX200" s="84"/>
      <c r="MHY200" s="84"/>
      <c r="MHZ200" s="84"/>
      <c r="MIA200" s="84"/>
      <c r="MIB200" s="84"/>
      <c r="MIC200" s="84"/>
      <c r="MID200" s="84"/>
      <c r="MIE200" s="84"/>
      <c r="MIF200" s="84"/>
      <c r="MIG200" s="84"/>
      <c r="MIH200" s="84"/>
      <c r="MII200" s="84"/>
      <c r="MIJ200" s="84"/>
      <c r="MIK200" s="84"/>
      <c r="MIL200" s="84"/>
      <c r="MIM200" s="84"/>
      <c r="MIN200" s="84"/>
      <c r="MIO200" s="84"/>
      <c r="MIP200" s="84"/>
      <c r="MIQ200" s="84"/>
      <c r="MIR200" s="84"/>
      <c r="MIS200" s="84"/>
      <c r="MIT200" s="84"/>
      <c r="MIU200" s="84"/>
      <c r="MIV200" s="84"/>
      <c r="MIW200" s="84"/>
      <c r="MIX200" s="84"/>
      <c r="MIY200" s="84"/>
      <c r="MIZ200" s="84"/>
      <c r="MJA200" s="84"/>
      <c r="MJB200" s="84"/>
      <c r="MJC200" s="84"/>
      <c r="MJD200" s="84"/>
      <c r="MJE200" s="84"/>
      <c r="MJF200" s="84"/>
      <c r="MJG200" s="84"/>
      <c r="MJH200" s="84"/>
      <c r="MJI200" s="84"/>
      <c r="MJJ200" s="84"/>
      <c r="MJK200" s="84"/>
      <c r="MJL200" s="84"/>
      <c r="MJM200" s="84"/>
      <c r="MJN200" s="84"/>
      <c r="MJO200" s="84"/>
      <c r="MJP200" s="84"/>
      <c r="MJQ200" s="84"/>
      <c r="MJR200" s="84"/>
      <c r="MJS200" s="84"/>
      <c r="MJT200" s="84"/>
      <c r="MJU200" s="84"/>
      <c r="MJV200" s="84"/>
      <c r="MJW200" s="84"/>
      <c r="MJX200" s="84"/>
      <c r="MJY200" s="84"/>
      <c r="MJZ200" s="84"/>
      <c r="MKA200" s="84"/>
      <c r="MKB200" s="84"/>
      <c r="MKC200" s="84"/>
      <c r="MKD200" s="84"/>
      <c r="MKE200" s="84"/>
      <c r="MKF200" s="84"/>
      <c r="MKG200" s="84"/>
      <c r="MKH200" s="84"/>
      <c r="MKI200" s="84"/>
      <c r="MKJ200" s="84"/>
      <c r="MKK200" s="84"/>
      <c r="MKL200" s="84"/>
      <c r="MKM200" s="84"/>
      <c r="MKN200" s="84"/>
      <c r="MKO200" s="84"/>
      <c r="MKP200" s="84"/>
      <c r="MKQ200" s="84"/>
      <c r="MKR200" s="84"/>
      <c r="MKS200" s="84"/>
      <c r="MKT200" s="84"/>
      <c r="MKU200" s="84"/>
      <c r="MKV200" s="84"/>
      <c r="MKW200" s="84"/>
      <c r="MKX200" s="84"/>
      <c r="MKY200" s="84"/>
      <c r="MKZ200" s="84"/>
      <c r="MLA200" s="84"/>
      <c r="MLB200" s="84"/>
      <c r="MLC200" s="84"/>
      <c r="MLD200" s="84"/>
      <c r="MLE200" s="84"/>
      <c r="MLF200" s="84"/>
      <c r="MLG200" s="84"/>
      <c r="MLH200" s="84"/>
      <c r="MLI200" s="84"/>
      <c r="MLJ200" s="84"/>
      <c r="MLK200" s="84"/>
      <c r="MLL200" s="84"/>
      <c r="MLM200" s="84"/>
      <c r="MLN200" s="84"/>
      <c r="MLO200" s="84"/>
      <c r="MLP200" s="84"/>
      <c r="MLQ200" s="84"/>
      <c r="MLR200" s="84"/>
      <c r="MLS200" s="84"/>
      <c r="MLT200" s="84"/>
      <c r="MLU200" s="84"/>
      <c r="MLV200" s="84"/>
      <c r="MLW200" s="84"/>
      <c r="MLX200" s="84"/>
      <c r="MLY200" s="84"/>
      <c r="MLZ200" s="84"/>
      <c r="MMA200" s="84"/>
      <c r="MMB200" s="84"/>
      <c r="MMC200" s="84"/>
      <c r="MMD200" s="84"/>
      <c r="MME200" s="84"/>
      <c r="MMF200" s="84"/>
      <c r="MMG200" s="84"/>
      <c r="MMH200" s="84"/>
      <c r="MMI200" s="84"/>
      <c r="MMJ200" s="84"/>
      <c r="MMK200" s="84"/>
      <c r="MML200" s="84"/>
      <c r="MMM200" s="84"/>
      <c r="MMN200" s="84"/>
      <c r="MMO200" s="84"/>
      <c r="MMP200" s="84"/>
      <c r="MMQ200" s="84"/>
      <c r="MMR200" s="84"/>
      <c r="MMS200" s="84"/>
      <c r="MMT200" s="84"/>
      <c r="MMU200" s="84"/>
      <c r="MMV200" s="84"/>
      <c r="MMW200" s="84"/>
      <c r="MMX200" s="84"/>
      <c r="MMY200" s="84"/>
      <c r="MMZ200" s="84"/>
      <c r="MNA200" s="84"/>
      <c r="MNB200" s="84"/>
      <c r="MNC200" s="84"/>
      <c r="MND200" s="84"/>
      <c r="MNE200" s="84"/>
      <c r="MNF200" s="84"/>
      <c r="MNG200" s="84"/>
      <c r="MNH200" s="84"/>
      <c r="MNI200" s="84"/>
      <c r="MNJ200" s="84"/>
      <c r="MNK200" s="84"/>
      <c r="MNL200" s="84"/>
      <c r="MNM200" s="84"/>
      <c r="MNN200" s="84"/>
      <c r="MNO200" s="84"/>
      <c r="MNP200" s="84"/>
      <c r="MNQ200" s="84"/>
      <c r="MNR200" s="84"/>
      <c r="MNS200" s="84"/>
      <c r="MNT200" s="84"/>
      <c r="MNU200" s="84"/>
      <c r="MNV200" s="84"/>
      <c r="MNW200" s="84"/>
      <c r="MNX200" s="84"/>
      <c r="MNY200" s="84"/>
      <c r="MNZ200" s="84"/>
      <c r="MOA200" s="84"/>
      <c r="MOB200" s="84"/>
      <c r="MOC200" s="84"/>
      <c r="MOD200" s="84"/>
      <c r="MOE200" s="84"/>
      <c r="MOF200" s="84"/>
      <c r="MOG200" s="84"/>
      <c r="MOH200" s="84"/>
      <c r="MOI200" s="84"/>
      <c r="MOJ200" s="84"/>
      <c r="MOK200" s="84"/>
      <c r="MOL200" s="84"/>
      <c r="MOM200" s="84"/>
      <c r="MON200" s="84"/>
      <c r="MOO200" s="84"/>
      <c r="MOP200" s="84"/>
      <c r="MOQ200" s="84"/>
      <c r="MOR200" s="84"/>
      <c r="MOS200" s="84"/>
      <c r="MOT200" s="84"/>
      <c r="MOU200" s="84"/>
      <c r="MOV200" s="84"/>
      <c r="MOW200" s="84"/>
      <c r="MOX200" s="84"/>
      <c r="MOY200" s="84"/>
      <c r="MOZ200" s="84"/>
      <c r="MPA200" s="84"/>
      <c r="MPB200" s="84"/>
      <c r="MPC200" s="84"/>
      <c r="MPD200" s="84"/>
      <c r="MPE200" s="84"/>
      <c r="MPF200" s="84"/>
      <c r="MPG200" s="84"/>
      <c r="MPH200" s="84"/>
      <c r="MPI200" s="84"/>
      <c r="MPJ200" s="84"/>
      <c r="MPK200" s="84"/>
      <c r="MPL200" s="84"/>
      <c r="MPM200" s="84"/>
      <c r="MPN200" s="84"/>
      <c r="MPO200" s="84"/>
      <c r="MPP200" s="84"/>
      <c r="MPQ200" s="84"/>
      <c r="MPR200" s="84"/>
      <c r="MPS200" s="84"/>
      <c r="MPT200" s="84"/>
      <c r="MPU200" s="84"/>
      <c r="MPV200" s="84"/>
      <c r="MPW200" s="84"/>
      <c r="MPX200" s="84"/>
      <c r="MPY200" s="84"/>
      <c r="MPZ200" s="84"/>
      <c r="MQA200" s="84"/>
      <c r="MQB200" s="84"/>
      <c r="MQC200" s="84"/>
      <c r="MQD200" s="84"/>
      <c r="MQE200" s="84"/>
      <c r="MQF200" s="84"/>
      <c r="MQG200" s="84"/>
      <c r="MQH200" s="84"/>
      <c r="MQI200" s="84"/>
      <c r="MQJ200" s="84"/>
      <c r="MQK200" s="84"/>
      <c r="MQL200" s="84"/>
      <c r="MQM200" s="84"/>
      <c r="MQN200" s="84"/>
      <c r="MQO200" s="84"/>
      <c r="MQP200" s="84"/>
      <c r="MQQ200" s="84"/>
      <c r="MQR200" s="84"/>
      <c r="MQS200" s="84"/>
      <c r="MQT200" s="84"/>
      <c r="MQU200" s="84"/>
      <c r="MQV200" s="84"/>
      <c r="MQW200" s="84"/>
      <c r="MQX200" s="84"/>
      <c r="MQY200" s="84"/>
      <c r="MQZ200" s="84"/>
      <c r="MRA200" s="84"/>
      <c r="MRB200" s="84"/>
      <c r="MRC200" s="84"/>
      <c r="MRD200" s="84"/>
      <c r="MRE200" s="84"/>
      <c r="MRF200" s="84"/>
      <c r="MRG200" s="84"/>
      <c r="MRH200" s="84"/>
      <c r="MRI200" s="84"/>
      <c r="MRJ200" s="84"/>
      <c r="MRK200" s="84"/>
      <c r="MRL200" s="84"/>
      <c r="MRM200" s="84"/>
      <c r="MRN200" s="84"/>
      <c r="MRO200" s="84"/>
      <c r="MRP200" s="84"/>
      <c r="MRQ200" s="84"/>
      <c r="MRR200" s="84"/>
      <c r="MRS200" s="84"/>
      <c r="MRT200" s="84"/>
      <c r="MRU200" s="84"/>
      <c r="MRV200" s="84"/>
      <c r="MRW200" s="84"/>
      <c r="MRX200" s="84"/>
      <c r="MRY200" s="84"/>
      <c r="MRZ200" s="84"/>
      <c r="MSA200" s="84"/>
      <c r="MSB200" s="84"/>
      <c r="MSC200" s="84"/>
      <c r="MSD200" s="84"/>
      <c r="MSE200" s="84"/>
      <c r="MSF200" s="84"/>
      <c r="MSG200" s="84"/>
      <c r="MSH200" s="84"/>
      <c r="MSI200" s="84"/>
      <c r="MSJ200" s="84"/>
      <c r="MSK200" s="84"/>
      <c r="MSL200" s="84"/>
      <c r="MSM200" s="84"/>
      <c r="MSN200" s="84"/>
      <c r="MSO200" s="84"/>
      <c r="MSP200" s="84"/>
      <c r="MSQ200" s="84"/>
      <c r="MSR200" s="84"/>
      <c r="MSS200" s="84"/>
      <c r="MST200" s="84"/>
      <c r="MSU200" s="84"/>
      <c r="MSV200" s="84"/>
      <c r="MSW200" s="84"/>
      <c r="MSX200" s="84"/>
      <c r="MSY200" s="84"/>
      <c r="MSZ200" s="84"/>
      <c r="MTA200" s="84"/>
      <c r="MTB200" s="84"/>
      <c r="MTC200" s="84"/>
      <c r="MTD200" s="84"/>
      <c r="MTE200" s="84"/>
      <c r="MTF200" s="84"/>
      <c r="MTG200" s="84"/>
      <c r="MTH200" s="84"/>
      <c r="MTI200" s="84"/>
      <c r="MTJ200" s="84"/>
      <c r="MTK200" s="84"/>
      <c r="MTL200" s="84"/>
      <c r="MTM200" s="84"/>
      <c r="MTN200" s="84"/>
      <c r="MTO200" s="84"/>
      <c r="MTP200" s="84"/>
      <c r="MTQ200" s="84"/>
      <c r="MTR200" s="84"/>
      <c r="MTS200" s="84"/>
      <c r="MTT200" s="84"/>
      <c r="MTU200" s="84"/>
      <c r="MTV200" s="84"/>
      <c r="MTW200" s="84"/>
      <c r="MTX200" s="84"/>
      <c r="MTY200" s="84"/>
      <c r="MTZ200" s="84"/>
      <c r="MUA200" s="84"/>
      <c r="MUB200" s="84"/>
      <c r="MUC200" s="84"/>
      <c r="MUD200" s="84"/>
      <c r="MUE200" s="84"/>
      <c r="MUF200" s="84"/>
      <c r="MUG200" s="84"/>
      <c r="MUH200" s="84"/>
      <c r="MUI200" s="84"/>
      <c r="MUJ200" s="84"/>
      <c r="MUK200" s="84"/>
      <c r="MUL200" s="84"/>
      <c r="MUM200" s="84"/>
      <c r="MUN200" s="84"/>
      <c r="MUO200" s="84"/>
      <c r="MUP200" s="84"/>
      <c r="MUQ200" s="84"/>
      <c r="MUR200" s="84"/>
      <c r="MUS200" s="84"/>
      <c r="MUT200" s="84"/>
      <c r="MUU200" s="84"/>
      <c r="MUV200" s="84"/>
      <c r="MUW200" s="84"/>
      <c r="MUX200" s="84"/>
      <c r="MUY200" s="84"/>
      <c r="MUZ200" s="84"/>
      <c r="MVA200" s="84"/>
      <c r="MVB200" s="84"/>
      <c r="MVC200" s="84"/>
      <c r="MVD200" s="84"/>
      <c r="MVE200" s="84"/>
      <c r="MVF200" s="84"/>
      <c r="MVG200" s="84"/>
      <c r="MVH200" s="84"/>
      <c r="MVI200" s="84"/>
      <c r="MVJ200" s="84"/>
      <c r="MVK200" s="84"/>
      <c r="MVL200" s="84"/>
      <c r="MVM200" s="84"/>
      <c r="MVN200" s="84"/>
      <c r="MVO200" s="84"/>
      <c r="MVP200" s="84"/>
      <c r="MVQ200" s="84"/>
      <c r="MVR200" s="84"/>
      <c r="MVS200" s="84"/>
      <c r="MVT200" s="84"/>
      <c r="MVU200" s="84"/>
      <c r="MVV200" s="84"/>
      <c r="MVW200" s="84"/>
      <c r="MVX200" s="84"/>
      <c r="MVY200" s="84"/>
      <c r="MVZ200" s="84"/>
      <c r="MWA200" s="84"/>
      <c r="MWB200" s="84"/>
      <c r="MWC200" s="84"/>
      <c r="MWD200" s="84"/>
      <c r="MWE200" s="84"/>
      <c r="MWF200" s="84"/>
      <c r="MWG200" s="84"/>
      <c r="MWH200" s="84"/>
      <c r="MWI200" s="84"/>
      <c r="MWJ200" s="84"/>
      <c r="MWK200" s="84"/>
      <c r="MWL200" s="84"/>
      <c r="MWM200" s="84"/>
      <c r="MWN200" s="84"/>
      <c r="MWO200" s="84"/>
      <c r="MWP200" s="84"/>
      <c r="MWQ200" s="84"/>
      <c r="MWR200" s="84"/>
      <c r="MWS200" s="84"/>
      <c r="MWT200" s="84"/>
      <c r="MWU200" s="84"/>
      <c r="MWV200" s="84"/>
      <c r="MWW200" s="84"/>
      <c r="MWX200" s="84"/>
      <c r="MWY200" s="84"/>
      <c r="MWZ200" s="84"/>
      <c r="MXA200" s="84"/>
      <c r="MXB200" s="84"/>
      <c r="MXC200" s="84"/>
      <c r="MXD200" s="84"/>
      <c r="MXE200" s="84"/>
      <c r="MXF200" s="84"/>
      <c r="MXG200" s="84"/>
      <c r="MXH200" s="84"/>
      <c r="MXI200" s="84"/>
      <c r="MXJ200" s="84"/>
      <c r="MXK200" s="84"/>
      <c r="MXL200" s="84"/>
      <c r="MXM200" s="84"/>
      <c r="MXN200" s="84"/>
      <c r="MXO200" s="84"/>
      <c r="MXP200" s="84"/>
      <c r="MXQ200" s="84"/>
      <c r="MXR200" s="84"/>
      <c r="MXS200" s="84"/>
      <c r="MXT200" s="84"/>
      <c r="MXU200" s="84"/>
      <c r="MXV200" s="84"/>
      <c r="MXW200" s="84"/>
      <c r="MXX200" s="84"/>
      <c r="MXY200" s="84"/>
      <c r="MXZ200" s="84"/>
      <c r="MYA200" s="84"/>
      <c r="MYB200" s="84"/>
      <c r="MYC200" s="84"/>
      <c r="MYD200" s="84"/>
      <c r="MYE200" s="84"/>
      <c r="MYF200" s="84"/>
      <c r="MYG200" s="84"/>
      <c r="MYH200" s="84"/>
      <c r="MYI200" s="84"/>
      <c r="MYJ200" s="84"/>
      <c r="MYK200" s="84"/>
      <c r="MYL200" s="84"/>
      <c r="MYM200" s="84"/>
      <c r="MYN200" s="84"/>
      <c r="MYO200" s="84"/>
      <c r="MYP200" s="84"/>
      <c r="MYQ200" s="84"/>
      <c r="MYR200" s="84"/>
      <c r="MYS200" s="84"/>
      <c r="MYT200" s="84"/>
      <c r="MYU200" s="84"/>
      <c r="MYV200" s="84"/>
      <c r="MYW200" s="84"/>
      <c r="MYX200" s="84"/>
      <c r="MYY200" s="84"/>
      <c r="MYZ200" s="84"/>
      <c r="MZA200" s="84"/>
      <c r="MZB200" s="84"/>
      <c r="MZC200" s="84"/>
      <c r="MZD200" s="84"/>
      <c r="MZE200" s="84"/>
      <c r="MZF200" s="84"/>
      <c r="MZG200" s="84"/>
      <c r="MZH200" s="84"/>
      <c r="MZI200" s="84"/>
      <c r="MZJ200" s="84"/>
      <c r="MZK200" s="84"/>
      <c r="MZL200" s="84"/>
      <c r="MZM200" s="84"/>
      <c r="MZN200" s="84"/>
      <c r="MZO200" s="84"/>
      <c r="MZP200" s="84"/>
      <c r="MZQ200" s="84"/>
      <c r="MZR200" s="84"/>
      <c r="MZS200" s="84"/>
      <c r="MZT200" s="84"/>
      <c r="MZU200" s="84"/>
      <c r="MZV200" s="84"/>
      <c r="MZW200" s="84"/>
      <c r="MZX200" s="84"/>
      <c r="MZY200" s="84"/>
      <c r="MZZ200" s="84"/>
      <c r="NAA200" s="84"/>
      <c r="NAB200" s="84"/>
      <c r="NAC200" s="84"/>
      <c r="NAD200" s="84"/>
      <c r="NAE200" s="84"/>
      <c r="NAF200" s="84"/>
      <c r="NAG200" s="84"/>
      <c r="NAH200" s="84"/>
      <c r="NAI200" s="84"/>
      <c r="NAJ200" s="84"/>
      <c r="NAK200" s="84"/>
      <c r="NAL200" s="84"/>
      <c r="NAM200" s="84"/>
      <c r="NAN200" s="84"/>
      <c r="NAO200" s="84"/>
      <c r="NAP200" s="84"/>
      <c r="NAQ200" s="84"/>
      <c r="NAR200" s="84"/>
      <c r="NAS200" s="84"/>
      <c r="NAT200" s="84"/>
      <c r="NAU200" s="84"/>
      <c r="NAV200" s="84"/>
      <c r="NAW200" s="84"/>
      <c r="NAX200" s="84"/>
      <c r="NAY200" s="84"/>
      <c r="NAZ200" s="84"/>
      <c r="NBA200" s="84"/>
      <c r="NBB200" s="84"/>
      <c r="NBC200" s="84"/>
      <c r="NBD200" s="84"/>
      <c r="NBE200" s="84"/>
      <c r="NBF200" s="84"/>
      <c r="NBG200" s="84"/>
      <c r="NBH200" s="84"/>
      <c r="NBI200" s="84"/>
      <c r="NBJ200" s="84"/>
      <c r="NBK200" s="84"/>
      <c r="NBL200" s="84"/>
      <c r="NBM200" s="84"/>
      <c r="NBN200" s="84"/>
      <c r="NBO200" s="84"/>
      <c r="NBP200" s="84"/>
      <c r="NBQ200" s="84"/>
      <c r="NBR200" s="84"/>
      <c r="NBS200" s="84"/>
      <c r="NBT200" s="84"/>
      <c r="NBU200" s="84"/>
      <c r="NBV200" s="84"/>
      <c r="NBW200" s="84"/>
      <c r="NBX200" s="84"/>
      <c r="NBY200" s="84"/>
      <c r="NBZ200" s="84"/>
      <c r="NCA200" s="84"/>
      <c r="NCB200" s="84"/>
      <c r="NCC200" s="84"/>
      <c r="NCD200" s="84"/>
      <c r="NCE200" s="84"/>
      <c r="NCF200" s="84"/>
      <c r="NCG200" s="84"/>
      <c r="NCH200" s="84"/>
      <c r="NCI200" s="84"/>
      <c r="NCJ200" s="84"/>
      <c r="NCK200" s="84"/>
      <c r="NCL200" s="84"/>
      <c r="NCM200" s="84"/>
      <c r="NCN200" s="84"/>
      <c r="NCO200" s="84"/>
      <c r="NCP200" s="84"/>
      <c r="NCQ200" s="84"/>
      <c r="NCR200" s="84"/>
      <c r="NCS200" s="84"/>
      <c r="NCT200" s="84"/>
      <c r="NCU200" s="84"/>
      <c r="NCV200" s="84"/>
      <c r="NCW200" s="84"/>
      <c r="NCX200" s="84"/>
      <c r="NCY200" s="84"/>
      <c r="NCZ200" s="84"/>
      <c r="NDA200" s="84"/>
      <c r="NDB200" s="84"/>
      <c r="NDC200" s="84"/>
      <c r="NDD200" s="84"/>
      <c r="NDE200" s="84"/>
      <c r="NDF200" s="84"/>
      <c r="NDG200" s="84"/>
      <c r="NDH200" s="84"/>
      <c r="NDI200" s="84"/>
      <c r="NDJ200" s="84"/>
      <c r="NDK200" s="84"/>
      <c r="NDL200" s="84"/>
      <c r="NDM200" s="84"/>
      <c r="NDN200" s="84"/>
      <c r="NDO200" s="84"/>
      <c r="NDP200" s="84"/>
      <c r="NDQ200" s="84"/>
      <c r="NDR200" s="84"/>
      <c r="NDS200" s="84"/>
      <c r="NDT200" s="84"/>
      <c r="NDU200" s="84"/>
      <c r="NDV200" s="84"/>
      <c r="NDW200" s="84"/>
      <c r="NDX200" s="84"/>
      <c r="NDY200" s="84"/>
      <c r="NDZ200" s="84"/>
      <c r="NEA200" s="84"/>
      <c r="NEB200" s="84"/>
      <c r="NEC200" s="84"/>
      <c r="NED200" s="84"/>
      <c r="NEE200" s="84"/>
      <c r="NEF200" s="84"/>
      <c r="NEG200" s="84"/>
      <c r="NEH200" s="84"/>
      <c r="NEI200" s="84"/>
      <c r="NEJ200" s="84"/>
      <c r="NEK200" s="84"/>
      <c r="NEL200" s="84"/>
      <c r="NEM200" s="84"/>
      <c r="NEN200" s="84"/>
      <c r="NEO200" s="84"/>
      <c r="NEP200" s="84"/>
      <c r="NEQ200" s="84"/>
      <c r="NER200" s="84"/>
      <c r="NES200" s="84"/>
      <c r="NET200" s="84"/>
      <c r="NEU200" s="84"/>
      <c r="NEV200" s="84"/>
      <c r="NEW200" s="84"/>
      <c r="NEX200" s="84"/>
      <c r="NEY200" s="84"/>
      <c r="NEZ200" s="84"/>
      <c r="NFA200" s="84"/>
      <c r="NFB200" s="84"/>
      <c r="NFC200" s="84"/>
      <c r="NFD200" s="84"/>
      <c r="NFE200" s="84"/>
      <c r="NFF200" s="84"/>
      <c r="NFG200" s="84"/>
      <c r="NFH200" s="84"/>
      <c r="NFI200" s="84"/>
      <c r="NFJ200" s="84"/>
      <c r="NFK200" s="84"/>
      <c r="NFL200" s="84"/>
      <c r="NFM200" s="84"/>
      <c r="NFN200" s="84"/>
      <c r="NFO200" s="84"/>
      <c r="NFP200" s="84"/>
      <c r="NFQ200" s="84"/>
      <c r="NFR200" s="84"/>
      <c r="NFS200" s="84"/>
      <c r="NFT200" s="84"/>
      <c r="NFU200" s="84"/>
      <c r="NFV200" s="84"/>
      <c r="NFW200" s="84"/>
      <c r="NFX200" s="84"/>
      <c r="NFY200" s="84"/>
      <c r="NFZ200" s="84"/>
      <c r="NGA200" s="84"/>
      <c r="NGB200" s="84"/>
      <c r="NGC200" s="84"/>
      <c r="NGD200" s="84"/>
      <c r="NGE200" s="84"/>
      <c r="NGF200" s="84"/>
      <c r="NGG200" s="84"/>
      <c r="NGH200" s="84"/>
      <c r="NGI200" s="84"/>
      <c r="NGJ200" s="84"/>
      <c r="NGK200" s="84"/>
      <c r="NGL200" s="84"/>
      <c r="NGM200" s="84"/>
      <c r="NGN200" s="84"/>
      <c r="NGO200" s="84"/>
      <c r="NGP200" s="84"/>
      <c r="NGQ200" s="84"/>
      <c r="NGR200" s="84"/>
      <c r="NGS200" s="84"/>
      <c r="NGT200" s="84"/>
      <c r="NGU200" s="84"/>
      <c r="NGV200" s="84"/>
      <c r="NGW200" s="84"/>
      <c r="NGX200" s="84"/>
      <c r="NGY200" s="84"/>
      <c r="NGZ200" s="84"/>
      <c r="NHA200" s="84"/>
      <c r="NHB200" s="84"/>
      <c r="NHC200" s="84"/>
      <c r="NHD200" s="84"/>
      <c r="NHE200" s="84"/>
      <c r="NHF200" s="84"/>
      <c r="NHG200" s="84"/>
      <c r="NHH200" s="84"/>
      <c r="NHI200" s="84"/>
      <c r="NHJ200" s="84"/>
      <c r="NHK200" s="84"/>
      <c r="NHL200" s="84"/>
      <c r="NHM200" s="84"/>
      <c r="NHN200" s="84"/>
      <c r="NHO200" s="84"/>
      <c r="NHP200" s="84"/>
      <c r="NHQ200" s="84"/>
      <c r="NHR200" s="84"/>
      <c r="NHS200" s="84"/>
      <c r="NHT200" s="84"/>
      <c r="NHU200" s="84"/>
      <c r="NHV200" s="84"/>
      <c r="NHW200" s="84"/>
      <c r="NHX200" s="84"/>
      <c r="NHY200" s="84"/>
      <c r="NHZ200" s="84"/>
      <c r="NIA200" s="84"/>
      <c r="NIB200" s="84"/>
      <c r="NIC200" s="84"/>
      <c r="NID200" s="84"/>
      <c r="NIE200" s="84"/>
      <c r="NIF200" s="84"/>
      <c r="NIG200" s="84"/>
      <c r="NIH200" s="84"/>
      <c r="NII200" s="84"/>
      <c r="NIJ200" s="84"/>
      <c r="NIK200" s="84"/>
      <c r="NIL200" s="84"/>
      <c r="NIM200" s="84"/>
      <c r="NIN200" s="84"/>
      <c r="NIO200" s="84"/>
      <c r="NIP200" s="84"/>
      <c r="NIQ200" s="84"/>
      <c r="NIR200" s="84"/>
      <c r="NIS200" s="84"/>
      <c r="NIT200" s="84"/>
      <c r="NIU200" s="84"/>
      <c r="NIV200" s="84"/>
      <c r="NIW200" s="84"/>
      <c r="NIX200" s="84"/>
      <c r="NIY200" s="84"/>
      <c r="NIZ200" s="84"/>
      <c r="NJA200" s="84"/>
      <c r="NJB200" s="84"/>
      <c r="NJC200" s="84"/>
      <c r="NJD200" s="84"/>
      <c r="NJE200" s="84"/>
      <c r="NJF200" s="84"/>
      <c r="NJG200" s="84"/>
      <c r="NJH200" s="84"/>
      <c r="NJI200" s="84"/>
      <c r="NJJ200" s="84"/>
      <c r="NJK200" s="84"/>
      <c r="NJL200" s="84"/>
      <c r="NJM200" s="84"/>
      <c r="NJN200" s="84"/>
      <c r="NJO200" s="84"/>
      <c r="NJP200" s="84"/>
      <c r="NJQ200" s="84"/>
      <c r="NJR200" s="84"/>
      <c r="NJS200" s="84"/>
      <c r="NJT200" s="84"/>
      <c r="NJU200" s="84"/>
      <c r="NJV200" s="84"/>
      <c r="NJW200" s="84"/>
      <c r="NJX200" s="84"/>
      <c r="NJY200" s="84"/>
      <c r="NJZ200" s="84"/>
      <c r="NKA200" s="84"/>
      <c r="NKB200" s="84"/>
      <c r="NKC200" s="84"/>
      <c r="NKD200" s="84"/>
      <c r="NKE200" s="84"/>
      <c r="NKF200" s="84"/>
      <c r="NKG200" s="84"/>
      <c r="NKH200" s="84"/>
      <c r="NKI200" s="84"/>
      <c r="NKJ200" s="84"/>
      <c r="NKK200" s="84"/>
      <c r="NKL200" s="84"/>
      <c r="NKM200" s="84"/>
      <c r="NKN200" s="84"/>
      <c r="NKO200" s="84"/>
      <c r="NKP200" s="84"/>
      <c r="NKQ200" s="84"/>
      <c r="NKR200" s="84"/>
      <c r="NKS200" s="84"/>
      <c r="NKT200" s="84"/>
      <c r="NKU200" s="84"/>
      <c r="NKV200" s="84"/>
      <c r="NKW200" s="84"/>
      <c r="NKX200" s="84"/>
      <c r="NKY200" s="84"/>
      <c r="NKZ200" s="84"/>
      <c r="NLA200" s="84"/>
      <c r="NLB200" s="84"/>
      <c r="NLC200" s="84"/>
      <c r="NLD200" s="84"/>
      <c r="NLE200" s="84"/>
      <c r="NLF200" s="84"/>
      <c r="NLG200" s="84"/>
      <c r="NLH200" s="84"/>
      <c r="NLI200" s="84"/>
      <c r="NLJ200" s="84"/>
      <c r="NLK200" s="84"/>
      <c r="NLL200" s="84"/>
      <c r="NLM200" s="84"/>
      <c r="NLN200" s="84"/>
      <c r="NLO200" s="84"/>
      <c r="NLP200" s="84"/>
      <c r="NLQ200" s="84"/>
      <c r="NLR200" s="84"/>
      <c r="NLS200" s="84"/>
      <c r="NLT200" s="84"/>
      <c r="NLU200" s="84"/>
      <c r="NLV200" s="84"/>
      <c r="NLW200" s="84"/>
      <c r="NLX200" s="84"/>
      <c r="NLY200" s="84"/>
      <c r="NLZ200" s="84"/>
      <c r="NMA200" s="84"/>
      <c r="NMB200" s="84"/>
      <c r="NMC200" s="84"/>
      <c r="NMD200" s="84"/>
      <c r="NME200" s="84"/>
      <c r="NMF200" s="84"/>
      <c r="NMG200" s="84"/>
      <c r="NMH200" s="84"/>
      <c r="NMI200" s="84"/>
      <c r="NMJ200" s="84"/>
      <c r="NMK200" s="84"/>
      <c r="NML200" s="84"/>
      <c r="NMM200" s="84"/>
      <c r="NMN200" s="84"/>
      <c r="NMO200" s="84"/>
      <c r="NMP200" s="84"/>
      <c r="NMQ200" s="84"/>
      <c r="NMR200" s="84"/>
      <c r="NMS200" s="84"/>
      <c r="NMT200" s="84"/>
      <c r="NMU200" s="84"/>
      <c r="NMV200" s="84"/>
      <c r="NMW200" s="84"/>
      <c r="NMX200" s="84"/>
      <c r="NMY200" s="84"/>
      <c r="NMZ200" s="84"/>
      <c r="NNA200" s="84"/>
      <c r="NNB200" s="84"/>
      <c r="NNC200" s="84"/>
      <c r="NND200" s="84"/>
      <c r="NNE200" s="84"/>
      <c r="NNF200" s="84"/>
      <c r="NNG200" s="84"/>
      <c r="NNH200" s="84"/>
      <c r="NNI200" s="84"/>
      <c r="NNJ200" s="84"/>
      <c r="NNK200" s="84"/>
      <c r="NNL200" s="84"/>
      <c r="NNM200" s="84"/>
      <c r="NNN200" s="84"/>
      <c r="NNO200" s="84"/>
      <c r="NNP200" s="84"/>
      <c r="NNQ200" s="84"/>
      <c r="NNR200" s="84"/>
      <c r="NNS200" s="84"/>
      <c r="NNT200" s="84"/>
      <c r="NNU200" s="84"/>
      <c r="NNV200" s="84"/>
      <c r="NNW200" s="84"/>
      <c r="NNX200" s="84"/>
      <c r="NNY200" s="84"/>
      <c r="NNZ200" s="84"/>
      <c r="NOA200" s="84"/>
      <c r="NOB200" s="84"/>
      <c r="NOC200" s="84"/>
      <c r="NOD200" s="84"/>
      <c r="NOE200" s="84"/>
      <c r="NOF200" s="84"/>
      <c r="NOG200" s="84"/>
      <c r="NOH200" s="84"/>
      <c r="NOI200" s="84"/>
      <c r="NOJ200" s="84"/>
      <c r="NOK200" s="84"/>
      <c r="NOL200" s="84"/>
      <c r="NOM200" s="84"/>
      <c r="NON200" s="84"/>
      <c r="NOO200" s="84"/>
      <c r="NOP200" s="84"/>
      <c r="NOQ200" s="84"/>
      <c r="NOR200" s="84"/>
      <c r="NOS200" s="84"/>
      <c r="NOT200" s="84"/>
      <c r="NOU200" s="84"/>
      <c r="NOV200" s="84"/>
      <c r="NOW200" s="84"/>
      <c r="NOX200" s="84"/>
      <c r="NOY200" s="84"/>
      <c r="NOZ200" s="84"/>
      <c r="NPA200" s="84"/>
      <c r="NPB200" s="84"/>
      <c r="NPC200" s="84"/>
      <c r="NPD200" s="84"/>
      <c r="NPE200" s="84"/>
      <c r="NPF200" s="84"/>
      <c r="NPG200" s="84"/>
      <c r="NPH200" s="84"/>
      <c r="NPI200" s="84"/>
      <c r="NPJ200" s="84"/>
      <c r="NPK200" s="84"/>
      <c r="NPL200" s="84"/>
      <c r="NPM200" s="84"/>
      <c r="NPN200" s="84"/>
      <c r="NPO200" s="84"/>
      <c r="NPP200" s="84"/>
      <c r="NPQ200" s="84"/>
      <c r="NPR200" s="84"/>
      <c r="NPS200" s="84"/>
      <c r="NPT200" s="84"/>
      <c r="NPU200" s="84"/>
      <c r="NPV200" s="84"/>
      <c r="NPW200" s="84"/>
      <c r="NPX200" s="84"/>
      <c r="NPY200" s="84"/>
      <c r="NPZ200" s="84"/>
      <c r="NQA200" s="84"/>
      <c r="NQB200" s="84"/>
      <c r="NQC200" s="84"/>
      <c r="NQD200" s="84"/>
      <c r="NQE200" s="84"/>
      <c r="NQF200" s="84"/>
      <c r="NQG200" s="84"/>
      <c r="NQH200" s="84"/>
      <c r="NQI200" s="84"/>
      <c r="NQJ200" s="84"/>
      <c r="NQK200" s="84"/>
      <c r="NQL200" s="84"/>
      <c r="NQM200" s="84"/>
      <c r="NQN200" s="84"/>
      <c r="NQO200" s="84"/>
      <c r="NQP200" s="84"/>
      <c r="NQQ200" s="84"/>
      <c r="NQR200" s="84"/>
      <c r="NQS200" s="84"/>
      <c r="NQT200" s="84"/>
      <c r="NQU200" s="84"/>
      <c r="NQV200" s="84"/>
      <c r="NQW200" s="84"/>
      <c r="NQX200" s="84"/>
      <c r="NQY200" s="84"/>
      <c r="NQZ200" s="84"/>
      <c r="NRA200" s="84"/>
      <c r="NRB200" s="84"/>
      <c r="NRC200" s="84"/>
      <c r="NRD200" s="84"/>
      <c r="NRE200" s="84"/>
      <c r="NRF200" s="84"/>
      <c r="NRG200" s="84"/>
      <c r="NRH200" s="84"/>
      <c r="NRI200" s="84"/>
      <c r="NRJ200" s="84"/>
      <c r="NRK200" s="84"/>
      <c r="NRL200" s="84"/>
      <c r="NRM200" s="84"/>
      <c r="NRN200" s="84"/>
      <c r="NRO200" s="84"/>
      <c r="NRP200" s="84"/>
      <c r="NRQ200" s="84"/>
      <c r="NRR200" s="84"/>
      <c r="NRS200" s="84"/>
      <c r="NRT200" s="84"/>
      <c r="NRU200" s="84"/>
      <c r="NRV200" s="84"/>
      <c r="NRW200" s="84"/>
      <c r="NRX200" s="84"/>
      <c r="NRY200" s="84"/>
      <c r="NRZ200" s="84"/>
      <c r="NSA200" s="84"/>
      <c r="NSB200" s="84"/>
      <c r="NSC200" s="84"/>
      <c r="NSD200" s="84"/>
      <c r="NSE200" s="84"/>
      <c r="NSF200" s="84"/>
      <c r="NSG200" s="84"/>
      <c r="NSH200" s="84"/>
      <c r="NSI200" s="84"/>
      <c r="NSJ200" s="84"/>
      <c r="NSK200" s="84"/>
      <c r="NSL200" s="84"/>
      <c r="NSM200" s="84"/>
      <c r="NSN200" s="84"/>
      <c r="NSO200" s="84"/>
      <c r="NSP200" s="84"/>
      <c r="NSQ200" s="84"/>
      <c r="NSR200" s="84"/>
      <c r="NSS200" s="84"/>
      <c r="NST200" s="84"/>
      <c r="NSU200" s="84"/>
      <c r="NSV200" s="84"/>
      <c r="NSW200" s="84"/>
      <c r="NSX200" s="84"/>
      <c r="NSY200" s="84"/>
      <c r="NSZ200" s="84"/>
      <c r="NTA200" s="84"/>
      <c r="NTB200" s="84"/>
      <c r="NTC200" s="84"/>
      <c r="NTD200" s="84"/>
      <c r="NTE200" s="84"/>
      <c r="NTF200" s="84"/>
      <c r="NTG200" s="84"/>
      <c r="NTH200" s="84"/>
      <c r="NTI200" s="84"/>
      <c r="NTJ200" s="84"/>
      <c r="NTK200" s="84"/>
      <c r="NTL200" s="84"/>
      <c r="NTM200" s="84"/>
      <c r="NTN200" s="84"/>
      <c r="NTO200" s="84"/>
      <c r="NTP200" s="84"/>
      <c r="NTQ200" s="84"/>
      <c r="NTR200" s="84"/>
      <c r="NTS200" s="84"/>
      <c r="NTT200" s="84"/>
      <c r="NTU200" s="84"/>
      <c r="NTV200" s="84"/>
      <c r="NTW200" s="84"/>
      <c r="NTX200" s="84"/>
      <c r="NTY200" s="84"/>
      <c r="NTZ200" s="84"/>
      <c r="NUA200" s="84"/>
      <c r="NUB200" s="84"/>
      <c r="NUC200" s="84"/>
      <c r="NUD200" s="84"/>
      <c r="NUE200" s="84"/>
      <c r="NUF200" s="84"/>
      <c r="NUG200" s="84"/>
      <c r="NUH200" s="84"/>
      <c r="NUI200" s="84"/>
      <c r="NUJ200" s="84"/>
      <c r="NUK200" s="84"/>
      <c r="NUL200" s="84"/>
      <c r="NUM200" s="84"/>
      <c r="NUN200" s="84"/>
      <c r="NUO200" s="84"/>
      <c r="NUP200" s="84"/>
      <c r="NUQ200" s="84"/>
      <c r="NUR200" s="84"/>
      <c r="NUS200" s="84"/>
      <c r="NUT200" s="84"/>
      <c r="NUU200" s="84"/>
      <c r="NUV200" s="84"/>
      <c r="NUW200" s="84"/>
      <c r="NUX200" s="84"/>
      <c r="NUY200" s="84"/>
      <c r="NUZ200" s="84"/>
      <c r="NVA200" s="84"/>
      <c r="NVB200" s="84"/>
      <c r="NVC200" s="84"/>
      <c r="NVD200" s="84"/>
      <c r="NVE200" s="84"/>
      <c r="NVF200" s="84"/>
      <c r="NVG200" s="84"/>
      <c r="NVH200" s="84"/>
      <c r="NVI200" s="84"/>
      <c r="NVJ200" s="84"/>
      <c r="NVK200" s="84"/>
      <c r="NVL200" s="84"/>
      <c r="NVM200" s="84"/>
      <c r="NVN200" s="84"/>
      <c r="NVO200" s="84"/>
      <c r="NVP200" s="84"/>
      <c r="NVQ200" s="84"/>
      <c r="NVR200" s="84"/>
      <c r="NVS200" s="84"/>
      <c r="NVT200" s="84"/>
      <c r="NVU200" s="84"/>
      <c r="NVV200" s="84"/>
      <c r="NVW200" s="84"/>
      <c r="NVX200" s="84"/>
      <c r="NVY200" s="84"/>
      <c r="NVZ200" s="84"/>
      <c r="NWA200" s="84"/>
      <c r="NWB200" s="84"/>
      <c r="NWC200" s="84"/>
      <c r="NWD200" s="84"/>
      <c r="NWE200" s="84"/>
      <c r="NWF200" s="84"/>
      <c r="NWG200" s="84"/>
      <c r="NWH200" s="84"/>
      <c r="NWI200" s="84"/>
      <c r="NWJ200" s="84"/>
      <c r="NWK200" s="84"/>
      <c r="NWL200" s="84"/>
      <c r="NWM200" s="84"/>
      <c r="NWN200" s="84"/>
      <c r="NWO200" s="84"/>
      <c r="NWP200" s="84"/>
      <c r="NWQ200" s="84"/>
      <c r="NWR200" s="84"/>
      <c r="NWS200" s="84"/>
      <c r="NWT200" s="84"/>
      <c r="NWU200" s="84"/>
      <c r="NWV200" s="84"/>
      <c r="NWW200" s="84"/>
      <c r="NWX200" s="84"/>
      <c r="NWY200" s="84"/>
      <c r="NWZ200" s="84"/>
      <c r="NXA200" s="84"/>
      <c r="NXB200" s="84"/>
      <c r="NXC200" s="84"/>
      <c r="NXD200" s="84"/>
      <c r="NXE200" s="84"/>
      <c r="NXF200" s="84"/>
      <c r="NXG200" s="84"/>
      <c r="NXH200" s="84"/>
      <c r="NXI200" s="84"/>
      <c r="NXJ200" s="84"/>
      <c r="NXK200" s="84"/>
      <c r="NXL200" s="84"/>
      <c r="NXM200" s="84"/>
      <c r="NXN200" s="84"/>
      <c r="NXO200" s="84"/>
      <c r="NXP200" s="84"/>
      <c r="NXQ200" s="84"/>
      <c r="NXR200" s="84"/>
      <c r="NXS200" s="84"/>
      <c r="NXT200" s="84"/>
      <c r="NXU200" s="84"/>
      <c r="NXV200" s="84"/>
      <c r="NXW200" s="84"/>
      <c r="NXX200" s="84"/>
      <c r="NXY200" s="84"/>
      <c r="NXZ200" s="84"/>
      <c r="NYA200" s="84"/>
      <c r="NYB200" s="84"/>
      <c r="NYC200" s="84"/>
      <c r="NYD200" s="84"/>
      <c r="NYE200" s="84"/>
      <c r="NYF200" s="84"/>
      <c r="NYG200" s="84"/>
      <c r="NYH200" s="84"/>
      <c r="NYI200" s="84"/>
      <c r="NYJ200" s="84"/>
      <c r="NYK200" s="84"/>
      <c r="NYL200" s="84"/>
      <c r="NYM200" s="84"/>
      <c r="NYN200" s="84"/>
      <c r="NYO200" s="84"/>
      <c r="NYP200" s="84"/>
      <c r="NYQ200" s="84"/>
      <c r="NYR200" s="84"/>
      <c r="NYS200" s="84"/>
      <c r="NYT200" s="84"/>
      <c r="NYU200" s="84"/>
      <c r="NYV200" s="84"/>
      <c r="NYW200" s="84"/>
      <c r="NYX200" s="84"/>
      <c r="NYY200" s="84"/>
      <c r="NYZ200" s="84"/>
      <c r="NZA200" s="84"/>
      <c r="NZB200" s="84"/>
      <c r="NZC200" s="84"/>
      <c r="NZD200" s="84"/>
      <c r="NZE200" s="84"/>
      <c r="NZF200" s="84"/>
      <c r="NZG200" s="84"/>
      <c r="NZH200" s="84"/>
      <c r="NZI200" s="84"/>
      <c r="NZJ200" s="84"/>
      <c r="NZK200" s="84"/>
      <c r="NZL200" s="84"/>
      <c r="NZM200" s="84"/>
      <c r="NZN200" s="84"/>
      <c r="NZO200" s="84"/>
      <c r="NZP200" s="84"/>
      <c r="NZQ200" s="84"/>
      <c r="NZR200" s="84"/>
      <c r="NZS200" s="84"/>
      <c r="NZT200" s="84"/>
      <c r="NZU200" s="84"/>
      <c r="NZV200" s="84"/>
      <c r="NZW200" s="84"/>
      <c r="NZX200" s="84"/>
      <c r="NZY200" s="84"/>
      <c r="NZZ200" s="84"/>
      <c r="OAA200" s="84"/>
      <c r="OAB200" s="84"/>
      <c r="OAC200" s="84"/>
      <c r="OAD200" s="84"/>
      <c r="OAE200" s="84"/>
      <c r="OAF200" s="84"/>
      <c r="OAG200" s="84"/>
      <c r="OAH200" s="84"/>
      <c r="OAI200" s="84"/>
      <c r="OAJ200" s="84"/>
      <c r="OAK200" s="84"/>
      <c r="OAL200" s="84"/>
      <c r="OAM200" s="84"/>
      <c r="OAN200" s="84"/>
      <c r="OAO200" s="84"/>
      <c r="OAP200" s="84"/>
      <c r="OAQ200" s="84"/>
      <c r="OAR200" s="84"/>
      <c r="OAS200" s="84"/>
      <c r="OAT200" s="84"/>
      <c r="OAU200" s="84"/>
      <c r="OAV200" s="84"/>
      <c r="OAW200" s="84"/>
      <c r="OAX200" s="84"/>
      <c r="OAY200" s="84"/>
      <c r="OAZ200" s="84"/>
      <c r="OBA200" s="84"/>
      <c r="OBB200" s="84"/>
      <c r="OBC200" s="84"/>
      <c r="OBD200" s="84"/>
      <c r="OBE200" s="84"/>
      <c r="OBF200" s="84"/>
      <c r="OBG200" s="84"/>
      <c r="OBH200" s="84"/>
      <c r="OBI200" s="84"/>
      <c r="OBJ200" s="84"/>
      <c r="OBK200" s="84"/>
      <c r="OBL200" s="84"/>
      <c r="OBM200" s="84"/>
      <c r="OBN200" s="84"/>
      <c r="OBO200" s="84"/>
      <c r="OBP200" s="84"/>
      <c r="OBQ200" s="84"/>
      <c r="OBR200" s="84"/>
      <c r="OBS200" s="84"/>
      <c r="OBT200" s="84"/>
      <c r="OBU200" s="84"/>
      <c r="OBV200" s="84"/>
      <c r="OBW200" s="84"/>
      <c r="OBX200" s="84"/>
      <c r="OBY200" s="84"/>
      <c r="OBZ200" s="84"/>
      <c r="OCA200" s="84"/>
      <c r="OCB200" s="84"/>
      <c r="OCC200" s="84"/>
      <c r="OCD200" s="84"/>
      <c r="OCE200" s="84"/>
      <c r="OCF200" s="84"/>
      <c r="OCG200" s="84"/>
      <c r="OCH200" s="84"/>
      <c r="OCI200" s="84"/>
      <c r="OCJ200" s="84"/>
      <c r="OCK200" s="84"/>
      <c r="OCL200" s="84"/>
      <c r="OCM200" s="84"/>
      <c r="OCN200" s="84"/>
      <c r="OCO200" s="84"/>
      <c r="OCP200" s="84"/>
      <c r="OCQ200" s="84"/>
      <c r="OCR200" s="84"/>
      <c r="OCS200" s="84"/>
      <c r="OCT200" s="84"/>
      <c r="OCU200" s="84"/>
      <c r="OCV200" s="84"/>
      <c r="OCW200" s="84"/>
      <c r="OCX200" s="84"/>
      <c r="OCY200" s="84"/>
      <c r="OCZ200" s="84"/>
      <c r="ODA200" s="84"/>
      <c r="ODB200" s="84"/>
      <c r="ODC200" s="84"/>
      <c r="ODD200" s="84"/>
      <c r="ODE200" s="84"/>
      <c r="ODF200" s="84"/>
      <c r="ODG200" s="84"/>
      <c r="ODH200" s="84"/>
      <c r="ODI200" s="84"/>
      <c r="ODJ200" s="84"/>
      <c r="ODK200" s="84"/>
      <c r="ODL200" s="84"/>
      <c r="ODM200" s="84"/>
      <c r="ODN200" s="84"/>
      <c r="ODO200" s="84"/>
      <c r="ODP200" s="84"/>
      <c r="ODQ200" s="84"/>
      <c r="ODR200" s="84"/>
      <c r="ODS200" s="84"/>
      <c r="ODT200" s="84"/>
      <c r="ODU200" s="84"/>
      <c r="ODV200" s="84"/>
      <c r="ODW200" s="84"/>
      <c r="ODX200" s="84"/>
      <c r="ODY200" s="84"/>
      <c r="ODZ200" s="84"/>
      <c r="OEA200" s="84"/>
      <c r="OEB200" s="84"/>
      <c r="OEC200" s="84"/>
      <c r="OED200" s="84"/>
      <c r="OEE200" s="84"/>
      <c r="OEF200" s="84"/>
      <c r="OEG200" s="84"/>
      <c r="OEH200" s="84"/>
      <c r="OEI200" s="84"/>
      <c r="OEJ200" s="84"/>
      <c r="OEK200" s="84"/>
      <c r="OEL200" s="84"/>
      <c r="OEM200" s="84"/>
      <c r="OEN200" s="84"/>
      <c r="OEO200" s="84"/>
      <c r="OEP200" s="84"/>
      <c r="OEQ200" s="84"/>
      <c r="OER200" s="84"/>
      <c r="OES200" s="84"/>
      <c r="OET200" s="84"/>
      <c r="OEU200" s="84"/>
      <c r="OEV200" s="84"/>
      <c r="OEW200" s="84"/>
      <c r="OEX200" s="84"/>
      <c r="OEY200" s="84"/>
      <c r="OEZ200" s="84"/>
      <c r="OFA200" s="84"/>
      <c r="OFB200" s="84"/>
      <c r="OFC200" s="84"/>
      <c r="OFD200" s="84"/>
      <c r="OFE200" s="84"/>
      <c r="OFF200" s="84"/>
      <c r="OFG200" s="84"/>
      <c r="OFH200" s="84"/>
      <c r="OFI200" s="84"/>
      <c r="OFJ200" s="84"/>
      <c r="OFK200" s="84"/>
      <c r="OFL200" s="84"/>
      <c r="OFM200" s="84"/>
      <c r="OFN200" s="84"/>
      <c r="OFO200" s="84"/>
      <c r="OFP200" s="84"/>
      <c r="OFQ200" s="84"/>
      <c r="OFR200" s="84"/>
      <c r="OFS200" s="84"/>
      <c r="OFT200" s="84"/>
      <c r="OFU200" s="84"/>
      <c r="OFV200" s="84"/>
      <c r="OFW200" s="84"/>
      <c r="OFX200" s="84"/>
      <c r="OFY200" s="84"/>
      <c r="OFZ200" s="84"/>
      <c r="OGA200" s="84"/>
      <c r="OGB200" s="84"/>
      <c r="OGC200" s="84"/>
      <c r="OGD200" s="84"/>
      <c r="OGE200" s="84"/>
      <c r="OGF200" s="84"/>
      <c r="OGG200" s="84"/>
      <c r="OGH200" s="84"/>
      <c r="OGI200" s="84"/>
      <c r="OGJ200" s="84"/>
      <c r="OGK200" s="84"/>
      <c r="OGL200" s="84"/>
      <c r="OGM200" s="84"/>
      <c r="OGN200" s="84"/>
      <c r="OGO200" s="84"/>
      <c r="OGP200" s="84"/>
      <c r="OGQ200" s="84"/>
      <c r="OGR200" s="84"/>
      <c r="OGS200" s="84"/>
      <c r="OGT200" s="84"/>
      <c r="OGU200" s="84"/>
      <c r="OGV200" s="84"/>
      <c r="OGW200" s="84"/>
      <c r="OGX200" s="84"/>
      <c r="OGY200" s="84"/>
      <c r="OGZ200" s="84"/>
      <c r="OHA200" s="84"/>
      <c r="OHB200" s="84"/>
      <c r="OHC200" s="84"/>
      <c r="OHD200" s="84"/>
      <c r="OHE200" s="84"/>
      <c r="OHF200" s="84"/>
      <c r="OHG200" s="84"/>
      <c r="OHH200" s="84"/>
      <c r="OHI200" s="84"/>
      <c r="OHJ200" s="84"/>
      <c r="OHK200" s="84"/>
      <c r="OHL200" s="84"/>
      <c r="OHM200" s="84"/>
      <c r="OHN200" s="84"/>
      <c r="OHO200" s="84"/>
      <c r="OHP200" s="84"/>
      <c r="OHQ200" s="84"/>
      <c r="OHR200" s="84"/>
      <c r="OHS200" s="84"/>
      <c r="OHT200" s="84"/>
      <c r="OHU200" s="84"/>
      <c r="OHV200" s="84"/>
      <c r="OHW200" s="84"/>
      <c r="OHX200" s="84"/>
      <c r="OHY200" s="84"/>
      <c r="OHZ200" s="84"/>
      <c r="OIA200" s="84"/>
      <c r="OIB200" s="84"/>
      <c r="OIC200" s="84"/>
      <c r="OID200" s="84"/>
      <c r="OIE200" s="84"/>
      <c r="OIF200" s="84"/>
      <c r="OIG200" s="84"/>
      <c r="OIH200" s="84"/>
      <c r="OII200" s="84"/>
      <c r="OIJ200" s="84"/>
      <c r="OIK200" s="84"/>
      <c r="OIL200" s="84"/>
      <c r="OIM200" s="84"/>
      <c r="OIN200" s="84"/>
      <c r="OIO200" s="84"/>
      <c r="OIP200" s="84"/>
      <c r="OIQ200" s="84"/>
      <c r="OIR200" s="84"/>
      <c r="OIS200" s="84"/>
      <c r="OIT200" s="84"/>
      <c r="OIU200" s="84"/>
      <c r="OIV200" s="84"/>
      <c r="OIW200" s="84"/>
      <c r="OIX200" s="84"/>
      <c r="OIY200" s="84"/>
      <c r="OIZ200" s="84"/>
      <c r="OJA200" s="84"/>
      <c r="OJB200" s="84"/>
      <c r="OJC200" s="84"/>
      <c r="OJD200" s="84"/>
      <c r="OJE200" s="84"/>
      <c r="OJF200" s="84"/>
      <c r="OJG200" s="84"/>
      <c r="OJH200" s="84"/>
      <c r="OJI200" s="84"/>
      <c r="OJJ200" s="84"/>
      <c r="OJK200" s="84"/>
      <c r="OJL200" s="84"/>
      <c r="OJM200" s="84"/>
      <c r="OJN200" s="84"/>
      <c r="OJO200" s="84"/>
      <c r="OJP200" s="84"/>
      <c r="OJQ200" s="84"/>
      <c r="OJR200" s="84"/>
      <c r="OJS200" s="84"/>
      <c r="OJT200" s="84"/>
      <c r="OJU200" s="84"/>
      <c r="OJV200" s="84"/>
      <c r="OJW200" s="84"/>
      <c r="OJX200" s="84"/>
      <c r="OJY200" s="84"/>
      <c r="OJZ200" s="84"/>
      <c r="OKA200" s="84"/>
      <c r="OKB200" s="84"/>
      <c r="OKC200" s="84"/>
      <c r="OKD200" s="84"/>
      <c r="OKE200" s="84"/>
      <c r="OKF200" s="84"/>
      <c r="OKG200" s="84"/>
      <c r="OKH200" s="84"/>
      <c r="OKI200" s="84"/>
      <c r="OKJ200" s="84"/>
      <c r="OKK200" s="84"/>
      <c r="OKL200" s="84"/>
      <c r="OKM200" s="84"/>
      <c r="OKN200" s="84"/>
      <c r="OKO200" s="84"/>
      <c r="OKP200" s="84"/>
      <c r="OKQ200" s="84"/>
      <c r="OKR200" s="84"/>
      <c r="OKS200" s="84"/>
      <c r="OKT200" s="84"/>
      <c r="OKU200" s="84"/>
      <c r="OKV200" s="84"/>
      <c r="OKW200" s="84"/>
      <c r="OKX200" s="84"/>
      <c r="OKY200" s="84"/>
      <c r="OKZ200" s="84"/>
      <c r="OLA200" s="84"/>
      <c r="OLB200" s="84"/>
      <c r="OLC200" s="84"/>
      <c r="OLD200" s="84"/>
      <c r="OLE200" s="84"/>
      <c r="OLF200" s="84"/>
      <c r="OLG200" s="84"/>
      <c r="OLH200" s="84"/>
      <c r="OLI200" s="84"/>
      <c r="OLJ200" s="84"/>
      <c r="OLK200" s="84"/>
      <c r="OLL200" s="84"/>
      <c r="OLM200" s="84"/>
      <c r="OLN200" s="84"/>
      <c r="OLO200" s="84"/>
      <c r="OLP200" s="84"/>
      <c r="OLQ200" s="84"/>
      <c r="OLR200" s="84"/>
      <c r="OLS200" s="84"/>
      <c r="OLT200" s="84"/>
      <c r="OLU200" s="84"/>
      <c r="OLV200" s="84"/>
      <c r="OLW200" s="84"/>
      <c r="OLX200" s="84"/>
      <c r="OLY200" s="84"/>
      <c r="OLZ200" s="84"/>
      <c r="OMA200" s="84"/>
      <c r="OMB200" s="84"/>
      <c r="OMC200" s="84"/>
      <c r="OMD200" s="84"/>
      <c r="OME200" s="84"/>
      <c r="OMF200" s="84"/>
      <c r="OMG200" s="84"/>
      <c r="OMH200" s="84"/>
      <c r="OMI200" s="84"/>
      <c r="OMJ200" s="84"/>
      <c r="OMK200" s="84"/>
      <c r="OML200" s="84"/>
      <c r="OMM200" s="84"/>
      <c r="OMN200" s="84"/>
      <c r="OMO200" s="84"/>
      <c r="OMP200" s="84"/>
      <c r="OMQ200" s="84"/>
      <c r="OMR200" s="84"/>
      <c r="OMS200" s="84"/>
      <c r="OMT200" s="84"/>
      <c r="OMU200" s="84"/>
      <c r="OMV200" s="84"/>
      <c r="OMW200" s="84"/>
      <c r="OMX200" s="84"/>
      <c r="OMY200" s="84"/>
      <c r="OMZ200" s="84"/>
      <c r="ONA200" s="84"/>
      <c r="ONB200" s="84"/>
      <c r="ONC200" s="84"/>
      <c r="OND200" s="84"/>
      <c r="ONE200" s="84"/>
      <c r="ONF200" s="84"/>
      <c r="ONG200" s="84"/>
      <c r="ONH200" s="84"/>
      <c r="ONI200" s="84"/>
      <c r="ONJ200" s="84"/>
      <c r="ONK200" s="84"/>
      <c r="ONL200" s="84"/>
      <c r="ONM200" s="84"/>
      <c r="ONN200" s="84"/>
      <c r="ONO200" s="84"/>
      <c r="ONP200" s="84"/>
      <c r="ONQ200" s="84"/>
      <c r="ONR200" s="84"/>
      <c r="ONS200" s="84"/>
      <c r="ONT200" s="84"/>
      <c r="ONU200" s="84"/>
      <c r="ONV200" s="84"/>
      <c r="ONW200" s="84"/>
      <c r="ONX200" s="84"/>
      <c r="ONY200" s="84"/>
      <c r="ONZ200" s="84"/>
      <c r="OOA200" s="84"/>
      <c r="OOB200" s="84"/>
      <c r="OOC200" s="84"/>
      <c r="OOD200" s="84"/>
      <c r="OOE200" s="84"/>
      <c r="OOF200" s="84"/>
      <c r="OOG200" s="84"/>
      <c r="OOH200" s="84"/>
      <c r="OOI200" s="84"/>
      <c r="OOJ200" s="84"/>
      <c r="OOK200" s="84"/>
      <c r="OOL200" s="84"/>
      <c r="OOM200" s="84"/>
      <c r="OON200" s="84"/>
      <c r="OOO200" s="84"/>
      <c r="OOP200" s="84"/>
      <c r="OOQ200" s="84"/>
      <c r="OOR200" s="84"/>
      <c r="OOS200" s="84"/>
      <c r="OOT200" s="84"/>
      <c r="OOU200" s="84"/>
      <c r="OOV200" s="84"/>
      <c r="OOW200" s="84"/>
      <c r="OOX200" s="84"/>
      <c r="OOY200" s="84"/>
      <c r="OOZ200" s="84"/>
      <c r="OPA200" s="84"/>
      <c r="OPB200" s="84"/>
      <c r="OPC200" s="84"/>
      <c r="OPD200" s="84"/>
      <c r="OPE200" s="84"/>
      <c r="OPF200" s="84"/>
      <c r="OPG200" s="84"/>
      <c r="OPH200" s="84"/>
      <c r="OPI200" s="84"/>
      <c r="OPJ200" s="84"/>
      <c r="OPK200" s="84"/>
      <c r="OPL200" s="84"/>
      <c r="OPM200" s="84"/>
      <c r="OPN200" s="84"/>
      <c r="OPO200" s="84"/>
      <c r="OPP200" s="84"/>
      <c r="OPQ200" s="84"/>
      <c r="OPR200" s="84"/>
      <c r="OPS200" s="84"/>
      <c r="OPT200" s="84"/>
      <c r="OPU200" s="84"/>
      <c r="OPV200" s="84"/>
      <c r="OPW200" s="84"/>
      <c r="OPX200" s="84"/>
      <c r="OPY200" s="84"/>
      <c r="OPZ200" s="84"/>
      <c r="OQA200" s="84"/>
      <c r="OQB200" s="84"/>
      <c r="OQC200" s="84"/>
      <c r="OQD200" s="84"/>
      <c r="OQE200" s="84"/>
      <c r="OQF200" s="84"/>
      <c r="OQG200" s="84"/>
      <c r="OQH200" s="84"/>
      <c r="OQI200" s="84"/>
      <c r="OQJ200" s="84"/>
      <c r="OQK200" s="84"/>
      <c r="OQL200" s="84"/>
      <c r="OQM200" s="84"/>
      <c r="OQN200" s="84"/>
      <c r="OQO200" s="84"/>
      <c r="OQP200" s="84"/>
      <c r="OQQ200" s="84"/>
      <c r="OQR200" s="84"/>
      <c r="OQS200" s="84"/>
      <c r="OQT200" s="84"/>
      <c r="OQU200" s="84"/>
      <c r="OQV200" s="84"/>
      <c r="OQW200" s="84"/>
      <c r="OQX200" s="84"/>
      <c r="OQY200" s="84"/>
      <c r="OQZ200" s="84"/>
      <c r="ORA200" s="84"/>
      <c r="ORB200" s="84"/>
      <c r="ORC200" s="84"/>
      <c r="ORD200" s="84"/>
      <c r="ORE200" s="84"/>
      <c r="ORF200" s="84"/>
      <c r="ORG200" s="84"/>
      <c r="ORH200" s="84"/>
      <c r="ORI200" s="84"/>
      <c r="ORJ200" s="84"/>
      <c r="ORK200" s="84"/>
      <c r="ORL200" s="84"/>
      <c r="ORM200" s="84"/>
      <c r="ORN200" s="84"/>
      <c r="ORO200" s="84"/>
      <c r="ORP200" s="84"/>
      <c r="ORQ200" s="84"/>
      <c r="ORR200" s="84"/>
      <c r="ORS200" s="84"/>
      <c r="ORT200" s="84"/>
      <c r="ORU200" s="84"/>
      <c r="ORV200" s="84"/>
      <c r="ORW200" s="84"/>
      <c r="ORX200" s="84"/>
      <c r="ORY200" s="84"/>
      <c r="ORZ200" s="84"/>
      <c r="OSA200" s="84"/>
      <c r="OSB200" s="84"/>
      <c r="OSC200" s="84"/>
      <c r="OSD200" s="84"/>
      <c r="OSE200" s="84"/>
      <c r="OSF200" s="84"/>
      <c r="OSG200" s="84"/>
      <c r="OSH200" s="84"/>
      <c r="OSI200" s="84"/>
      <c r="OSJ200" s="84"/>
      <c r="OSK200" s="84"/>
      <c r="OSL200" s="84"/>
      <c r="OSM200" s="84"/>
      <c r="OSN200" s="84"/>
      <c r="OSO200" s="84"/>
      <c r="OSP200" s="84"/>
      <c r="OSQ200" s="84"/>
      <c r="OSR200" s="84"/>
      <c r="OSS200" s="84"/>
      <c r="OST200" s="84"/>
      <c r="OSU200" s="84"/>
      <c r="OSV200" s="84"/>
      <c r="OSW200" s="84"/>
      <c r="OSX200" s="84"/>
      <c r="OSY200" s="84"/>
      <c r="OSZ200" s="84"/>
      <c r="OTA200" s="84"/>
      <c r="OTB200" s="84"/>
      <c r="OTC200" s="84"/>
      <c r="OTD200" s="84"/>
      <c r="OTE200" s="84"/>
      <c r="OTF200" s="84"/>
      <c r="OTG200" s="84"/>
      <c r="OTH200" s="84"/>
      <c r="OTI200" s="84"/>
      <c r="OTJ200" s="84"/>
      <c r="OTK200" s="84"/>
      <c r="OTL200" s="84"/>
      <c r="OTM200" s="84"/>
      <c r="OTN200" s="84"/>
      <c r="OTO200" s="84"/>
      <c r="OTP200" s="84"/>
      <c r="OTQ200" s="84"/>
      <c r="OTR200" s="84"/>
      <c r="OTS200" s="84"/>
      <c r="OTT200" s="84"/>
      <c r="OTU200" s="84"/>
      <c r="OTV200" s="84"/>
      <c r="OTW200" s="84"/>
      <c r="OTX200" s="84"/>
      <c r="OTY200" s="84"/>
      <c r="OTZ200" s="84"/>
      <c r="OUA200" s="84"/>
      <c r="OUB200" s="84"/>
      <c r="OUC200" s="84"/>
      <c r="OUD200" s="84"/>
      <c r="OUE200" s="84"/>
      <c r="OUF200" s="84"/>
      <c r="OUG200" s="84"/>
      <c r="OUH200" s="84"/>
      <c r="OUI200" s="84"/>
      <c r="OUJ200" s="84"/>
      <c r="OUK200" s="84"/>
      <c r="OUL200" s="84"/>
      <c r="OUM200" s="84"/>
      <c r="OUN200" s="84"/>
      <c r="OUO200" s="84"/>
      <c r="OUP200" s="84"/>
      <c r="OUQ200" s="84"/>
      <c r="OUR200" s="84"/>
      <c r="OUS200" s="84"/>
      <c r="OUT200" s="84"/>
      <c r="OUU200" s="84"/>
      <c r="OUV200" s="84"/>
      <c r="OUW200" s="84"/>
      <c r="OUX200" s="84"/>
      <c r="OUY200" s="84"/>
      <c r="OUZ200" s="84"/>
      <c r="OVA200" s="84"/>
      <c r="OVB200" s="84"/>
      <c r="OVC200" s="84"/>
      <c r="OVD200" s="84"/>
      <c r="OVE200" s="84"/>
      <c r="OVF200" s="84"/>
      <c r="OVG200" s="84"/>
      <c r="OVH200" s="84"/>
      <c r="OVI200" s="84"/>
      <c r="OVJ200" s="84"/>
      <c r="OVK200" s="84"/>
      <c r="OVL200" s="84"/>
      <c r="OVM200" s="84"/>
      <c r="OVN200" s="84"/>
      <c r="OVO200" s="84"/>
      <c r="OVP200" s="84"/>
      <c r="OVQ200" s="84"/>
      <c r="OVR200" s="84"/>
      <c r="OVS200" s="84"/>
      <c r="OVT200" s="84"/>
      <c r="OVU200" s="84"/>
      <c r="OVV200" s="84"/>
      <c r="OVW200" s="84"/>
      <c r="OVX200" s="84"/>
      <c r="OVY200" s="84"/>
      <c r="OVZ200" s="84"/>
      <c r="OWA200" s="84"/>
      <c r="OWB200" s="84"/>
      <c r="OWC200" s="84"/>
      <c r="OWD200" s="84"/>
      <c r="OWE200" s="84"/>
      <c r="OWF200" s="84"/>
      <c r="OWG200" s="84"/>
      <c r="OWH200" s="84"/>
      <c r="OWI200" s="84"/>
      <c r="OWJ200" s="84"/>
      <c r="OWK200" s="84"/>
      <c r="OWL200" s="84"/>
      <c r="OWM200" s="84"/>
      <c r="OWN200" s="84"/>
      <c r="OWO200" s="84"/>
      <c r="OWP200" s="84"/>
      <c r="OWQ200" s="84"/>
      <c r="OWR200" s="84"/>
      <c r="OWS200" s="84"/>
      <c r="OWT200" s="84"/>
      <c r="OWU200" s="84"/>
      <c r="OWV200" s="84"/>
      <c r="OWW200" s="84"/>
      <c r="OWX200" s="84"/>
      <c r="OWY200" s="84"/>
      <c r="OWZ200" s="84"/>
      <c r="OXA200" s="84"/>
      <c r="OXB200" s="84"/>
      <c r="OXC200" s="84"/>
      <c r="OXD200" s="84"/>
      <c r="OXE200" s="84"/>
      <c r="OXF200" s="84"/>
      <c r="OXG200" s="84"/>
      <c r="OXH200" s="84"/>
      <c r="OXI200" s="84"/>
      <c r="OXJ200" s="84"/>
      <c r="OXK200" s="84"/>
      <c r="OXL200" s="84"/>
      <c r="OXM200" s="84"/>
      <c r="OXN200" s="84"/>
      <c r="OXO200" s="84"/>
      <c r="OXP200" s="84"/>
      <c r="OXQ200" s="84"/>
      <c r="OXR200" s="84"/>
      <c r="OXS200" s="84"/>
      <c r="OXT200" s="84"/>
      <c r="OXU200" s="84"/>
      <c r="OXV200" s="84"/>
      <c r="OXW200" s="84"/>
      <c r="OXX200" s="84"/>
      <c r="OXY200" s="84"/>
      <c r="OXZ200" s="84"/>
      <c r="OYA200" s="84"/>
      <c r="OYB200" s="84"/>
      <c r="OYC200" s="84"/>
      <c r="OYD200" s="84"/>
      <c r="OYE200" s="84"/>
      <c r="OYF200" s="84"/>
      <c r="OYG200" s="84"/>
      <c r="OYH200" s="84"/>
      <c r="OYI200" s="84"/>
      <c r="OYJ200" s="84"/>
      <c r="OYK200" s="84"/>
      <c r="OYL200" s="84"/>
      <c r="OYM200" s="84"/>
      <c r="OYN200" s="84"/>
      <c r="OYO200" s="84"/>
      <c r="OYP200" s="84"/>
      <c r="OYQ200" s="84"/>
      <c r="OYR200" s="84"/>
      <c r="OYS200" s="84"/>
      <c r="OYT200" s="84"/>
      <c r="OYU200" s="84"/>
      <c r="OYV200" s="84"/>
      <c r="OYW200" s="84"/>
      <c r="OYX200" s="84"/>
      <c r="OYY200" s="84"/>
      <c r="OYZ200" s="84"/>
      <c r="OZA200" s="84"/>
      <c r="OZB200" s="84"/>
      <c r="OZC200" s="84"/>
      <c r="OZD200" s="84"/>
      <c r="OZE200" s="84"/>
      <c r="OZF200" s="84"/>
      <c r="OZG200" s="84"/>
      <c r="OZH200" s="84"/>
      <c r="OZI200" s="84"/>
      <c r="OZJ200" s="84"/>
      <c r="OZK200" s="84"/>
      <c r="OZL200" s="84"/>
      <c r="OZM200" s="84"/>
      <c r="OZN200" s="84"/>
      <c r="OZO200" s="84"/>
      <c r="OZP200" s="84"/>
      <c r="OZQ200" s="84"/>
      <c r="OZR200" s="84"/>
      <c r="OZS200" s="84"/>
      <c r="OZT200" s="84"/>
      <c r="OZU200" s="84"/>
      <c r="OZV200" s="84"/>
      <c r="OZW200" s="84"/>
      <c r="OZX200" s="84"/>
      <c r="OZY200" s="84"/>
      <c r="OZZ200" s="84"/>
      <c r="PAA200" s="84"/>
      <c r="PAB200" s="84"/>
      <c r="PAC200" s="84"/>
      <c r="PAD200" s="84"/>
      <c r="PAE200" s="84"/>
      <c r="PAF200" s="84"/>
      <c r="PAG200" s="84"/>
      <c r="PAH200" s="84"/>
      <c r="PAI200" s="84"/>
      <c r="PAJ200" s="84"/>
      <c r="PAK200" s="84"/>
      <c r="PAL200" s="84"/>
      <c r="PAM200" s="84"/>
      <c r="PAN200" s="84"/>
      <c r="PAO200" s="84"/>
      <c r="PAP200" s="84"/>
      <c r="PAQ200" s="84"/>
      <c r="PAR200" s="84"/>
      <c r="PAS200" s="84"/>
      <c r="PAT200" s="84"/>
      <c r="PAU200" s="84"/>
      <c r="PAV200" s="84"/>
      <c r="PAW200" s="84"/>
      <c r="PAX200" s="84"/>
      <c r="PAY200" s="84"/>
      <c r="PAZ200" s="84"/>
      <c r="PBA200" s="84"/>
      <c r="PBB200" s="84"/>
      <c r="PBC200" s="84"/>
      <c r="PBD200" s="84"/>
      <c r="PBE200" s="84"/>
      <c r="PBF200" s="84"/>
      <c r="PBG200" s="84"/>
      <c r="PBH200" s="84"/>
      <c r="PBI200" s="84"/>
      <c r="PBJ200" s="84"/>
      <c r="PBK200" s="84"/>
      <c r="PBL200" s="84"/>
      <c r="PBM200" s="84"/>
      <c r="PBN200" s="84"/>
      <c r="PBO200" s="84"/>
      <c r="PBP200" s="84"/>
      <c r="PBQ200" s="84"/>
      <c r="PBR200" s="84"/>
      <c r="PBS200" s="84"/>
      <c r="PBT200" s="84"/>
      <c r="PBU200" s="84"/>
      <c r="PBV200" s="84"/>
      <c r="PBW200" s="84"/>
      <c r="PBX200" s="84"/>
      <c r="PBY200" s="84"/>
      <c r="PBZ200" s="84"/>
      <c r="PCA200" s="84"/>
      <c r="PCB200" s="84"/>
      <c r="PCC200" s="84"/>
      <c r="PCD200" s="84"/>
      <c r="PCE200" s="84"/>
      <c r="PCF200" s="84"/>
      <c r="PCG200" s="84"/>
      <c r="PCH200" s="84"/>
      <c r="PCI200" s="84"/>
      <c r="PCJ200" s="84"/>
      <c r="PCK200" s="84"/>
      <c r="PCL200" s="84"/>
      <c r="PCM200" s="84"/>
      <c r="PCN200" s="84"/>
      <c r="PCO200" s="84"/>
      <c r="PCP200" s="84"/>
      <c r="PCQ200" s="84"/>
      <c r="PCR200" s="84"/>
      <c r="PCS200" s="84"/>
      <c r="PCT200" s="84"/>
      <c r="PCU200" s="84"/>
      <c r="PCV200" s="84"/>
      <c r="PCW200" s="84"/>
      <c r="PCX200" s="84"/>
      <c r="PCY200" s="84"/>
      <c r="PCZ200" s="84"/>
      <c r="PDA200" s="84"/>
      <c r="PDB200" s="84"/>
      <c r="PDC200" s="84"/>
      <c r="PDD200" s="84"/>
      <c r="PDE200" s="84"/>
      <c r="PDF200" s="84"/>
      <c r="PDG200" s="84"/>
      <c r="PDH200" s="84"/>
      <c r="PDI200" s="84"/>
      <c r="PDJ200" s="84"/>
      <c r="PDK200" s="84"/>
      <c r="PDL200" s="84"/>
      <c r="PDM200" s="84"/>
      <c r="PDN200" s="84"/>
      <c r="PDO200" s="84"/>
      <c r="PDP200" s="84"/>
      <c r="PDQ200" s="84"/>
      <c r="PDR200" s="84"/>
      <c r="PDS200" s="84"/>
      <c r="PDT200" s="84"/>
      <c r="PDU200" s="84"/>
      <c r="PDV200" s="84"/>
      <c r="PDW200" s="84"/>
      <c r="PDX200" s="84"/>
      <c r="PDY200" s="84"/>
      <c r="PDZ200" s="84"/>
      <c r="PEA200" s="84"/>
      <c r="PEB200" s="84"/>
      <c r="PEC200" s="84"/>
      <c r="PED200" s="84"/>
      <c r="PEE200" s="84"/>
      <c r="PEF200" s="84"/>
      <c r="PEG200" s="84"/>
      <c r="PEH200" s="84"/>
      <c r="PEI200" s="84"/>
      <c r="PEJ200" s="84"/>
      <c r="PEK200" s="84"/>
      <c r="PEL200" s="84"/>
      <c r="PEM200" s="84"/>
      <c r="PEN200" s="84"/>
      <c r="PEO200" s="84"/>
      <c r="PEP200" s="84"/>
      <c r="PEQ200" s="84"/>
      <c r="PER200" s="84"/>
      <c r="PES200" s="84"/>
      <c r="PET200" s="84"/>
      <c r="PEU200" s="84"/>
      <c r="PEV200" s="84"/>
      <c r="PEW200" s="84"/>
      <c r="PEX200" s="84"/>
      <c r="PEY200" s="84"/>
      <c r="PEZ200" s="84"/>
      <c r="PFA200" s="84"/>
      <c r="PFB200" s="84"/>
      <c r="PFC200" s="84"/>
      <c r="PFD200" s="84"/>
      <c r="PFE200" s="84"/>
      <c r="PFF200" s="84"/>
      <c r="PFG200" s="84"/>
      <c r="PFH200" s="84"/>
      <c r="PFI200" s="84"/>
      <c r="PFJ200" s="84"/>
      <c r="PFK200" s="84"/>
      <c r="PFL200" s="84"/>
      <c r="PFM200" s="84"/>
      <c r="PFN200" s="84"/>
      <c r="PFO200" s="84"/>
      <c r="PFP200" s="84"/>
      <c r="PFQ200" s="84"/>
      <c r="PFR200" s="84"/>
      <c r="PFS200" s="84"/>
      <c r="PFT200" s="84"/>
      <c r="PFU200" s="84"/>
      <c r="PFV200" s="84"/>
      <c r="PFW200" s="84"/>
      <c r="PFX200" s="84"/>
      <c r="PFY200" s="84"/>
      <c r="PFZ200" s="84"/>
      <c r="PGA200" s="84"/>
      <c r="PGB200" s="84"/>
      <c r="PGC200" s="84"/>
      <c r="PGD200" s="84"/>
      <c r="PGE200" s="84"/>
      <c r="PGF200" s="84"/>
      <c r="PGG200" s="84"/>
      <c r="PGH200" s="84"/>
      <c r="PGI200" s="84"/>
      <c r="PGJ200" s="84"/>
      <c r="PGK200" s="84"/>
      <c r="PGL200" s="84"/>
      <c r="PGM200" s="84"/>
      <c r="PGN200" s="84"/>
      <c r="PGO200" s="84"/>
      <c r="PGP200" s="84"/>
      <c r="PGQ200" s="84"/>
      <c r="PGR200" s="84"/>
      <c r="PGS200" s="84"/>
      <c r="PGT200" s="84"/>
      <c r="PGU200" s="84"/>
      <c r="PGV200" s="84"/>
      <c r="PGW200" s="84"/>
      <c r="PGX200" s="84"/>
      <c r="PGY200" s="84"/>
      <c r="PGZ200" s="84"/>
      <c r="PHA200" s="84"/>
      <c r="PHB200" s="84"/>
      <c r="PHC200" s="84"/>
      <c r="PHD200" s="84"/>
      <c r="PHE200" s="84"/>
      <c r="PHF200" s="84"/>
      <c r="PHG200" s="84"/>
      <c r="PHH200" s="84"/>
      <c r="PHI200" s="84"/>
      <c r="PHJ200" s="84"/>
      <c r="PHK200" s="84"/>
      <c r="PHL200" s="84"/>
      <c r="PHM200" s="84"/>
      <c r="PHN200" s="84"/>
      <c r="PHO200" s="84"/>
      <c r="PHP200" s="84"/>
      <c r="PHQ200" s="84"/>
      <c r="PHR200" s="84"/>
      <c r="PHS200" s="84"/>
      <c r="PHT200" s="84"/>
      <c r="PHU200" s="84"/>
      <c r="PHV200" s="84"/>
      <c r="PHW200" s="84"/>
      <c r="PHX200" s="84"/>
      <c r="PHY200" s="84"/>
      <c r="PHZ200" s="84"/>
      <c r="PIA200" s="84"/>
      <c r="PIB200" s="84"/>
      <c r="PIC200" s="84"/>
      <c r="PID200" s="84"/>
      <c r="PIE200" s="84"/>
      <c r="PIF200" s="84"/>
      <c r="PIG200" s="84"/>
      <c r="PIH200" s="84"/>
      <c r="PII200" s="84"/>
      <c r="PIJ200" s="84"/>
      <c r="PIK200" s="84"/>
      <c r="PIL200" s="84"/>
      <c r="PIM200" s="84"/>
      <c r="PIN200" s="84"/>
      <c r="PIO200" s="84"/>
      <c r="PIP200" s="84"/>
      <c r="PIQ200" s="84"/>
      <c r="PIR200" s="84"/>
      <c r="PIS200" s="84"/>
      <c r="PIT200" s="84"/>
      <c r="PIU200" s="84"/>
      <c r="PIV200" s="84"/>
      <c r="PIW200" s="84"/>
      <c r="PIX200" s="84"/>
      <c r="PIY200" s="84"/>
      <c r="PIZ200" s="84"/>
      <c r="PJA200" s="84"/>
      <c r="PJB200" s="84"/>
      <c r="PJC200" s="84"/>
      <c r="PJD200" s="84"/>
      <c r="PJE200" s="84"/>
      <c r="PJF200" s="84"/>
      <c r="PJG200" s="84"/>
      <c r="PJH200" s="84"/>
      <c r="PJI200" s="84"/>
      <c r="PJJ200" s="84"/>
      <c r="PJK200" s="84"/>
      <c r="PJL200" s="84"/>
      <c r="PJM200" s="84"/>
      <c r="PJN200" s="84"/>
      <c r="PJO200" s="84"/>
      <c r="PJP200" s="84"/>
      <c r="PJQ200" s="84"/>
      <c r="PJR200" s="84"/>
      <c r="PJS200" s="84"/>
      <c r="PJT200" s="84"/>
      <c r="PJU200" s="84"/>
      <c r="PJV200" s="84"/>
      <c r="PJW200" s="84"/>
      <c r="PJX200" s="84"/>
      <c r="PJY200" s="84"/>
      <c r="PJZ200" s="84"/>
      <c r="PKA200" s="84"/>
      <c r="PKB200" s="84"/>
      <c r="PKC200" s="84"/>
      <c r="PKD200" s="84"/>
      <c r="PKE200" s="84"/>
      <c r="PKF200" s="84"/>
      <c r="PKG200" s="84"/>
      <c r="PKH200" s="84"/>
      <c r="PKI200" s="84"/>
      <c r="PKJ200" s="84"/>
      <c r="PKK200" s="84"/>
      <c r="PKL200" s="84"/>
      <c r="PKM200" s="84"/>
      <c r="PKN200" s="84"/>
      <c r="PKO200" s="84"/>
      <c r="PKP200" s="84"/>
      <c r="PKQ200" s="84"/>
      <c r="PKR200" s="84"/>
      <c r="PKS200" s="84"/>
      <c r="PKT200" s="84"/>
      <c r="PKU200" s="84"/>
      <c r="PKV200" s="84"/>
      <c r="PKW200" s="84"/>
      <c r="PKX200" s="84"/>
      <c r="PKY200" s="84"/>
      <c r="PKZ200" s="84"/>
      <c r="PLA200" s="84"/>
      <c r="PLB200" s="84"/>
      <c r="PLC200" s="84"/>
      <c r="PLD200" s="84"/>
      <c r="PLE200" s="84"/>
      <c r="PLF200" s="84"/>
      <c r="PLG200" s="84"/>
      <c r="PLH200" s="84"/>
      <c r="PLI200" s="84"/>
      <c r="PLJ200" s="84"/>
      <c r="PLK200" s="84"/>
      <c r="PLL200" s="84"/>
      <c r="PLM200" s="84"/>
      <c r="PLN200" s="84"/>
      <c r="PLO200" s="84"/>
      <c r="PLP200" s="84"/>
      <c r="PLQ200" s="84"/>
      <c r="PLR200" s="84"/>
      <c r="PLS200" s="84"/>
      <c r="PLT200" s="84"/>
      <c r="PLU200" s="84"/>
      <c r="PLV200" s="84"/>
      <c r="PLW200" s="84"/>
      <c r="PLX200" s="84"/>
      <c r="PLY200" s="84"/>
      <c r="PLZ200" s="84"/>
      <c r="PMA200" s="84"/>
      <c r="PMB200" s="84"/>
      <c r="PMC200" s="84"/>
      <c r="PMD200" s="84"/>
      <c r="PME200" s="84"/>
      <c r="PMF200" s="84"/>
      <c r="PMG200" s="84"/>
      <c r="PMH200" s="84"/>
      <c r="PMI200" s="84"/>
      <c r="PMJ200" s="84"/>
      <c r="PMK200" s="84"/>
      <c r="PML200" s="84"/>
      <c r="PMM200" s="84"/>
      <c r="PMN200" s="84"/>
      <c r="PMO200" s="84"/>
      <c r="PMP200" s="84"/>
      <c r="PMQ200" s="84"/>
      <c r="PMR200" s="84"/>
      <c r="PMS200" s="84"/>
      <c r="PMT200" s="84"/>
      <c r="PMU200" s="84"/>
      <c r="PMV200" s="84"/>
      <c r="PMW200" s="84"/>
      <c r="PMX200" s="84"/>
      <c r="PMY200" s="84"/>
      <c r="PMZ200" s="84"/>
      <c r="PNA200" s="84"/>
      <c r="PNB200" s="84"/>
      <c r="PNC200" s="84"/>
      <c r="PND200" s="84"/>
      <c r="PNE200" s="84"/>
      <c r="PNF200" s="84"/>
      <c r="PNG200" s="84"/>
      <c r="PNH200" s="84"/>
      <c r="PNI200" s="84"/>
      <c r="PNJ200" s="84"/>
      <c r="PNK200" s="84"/>
      <c r="PNL200" s="84"/>
      <c r="PNM200" s="84"/>
      <c r="PNN200" s="84"/>
      <c r="PNO200" s="84"/>
      <c r="PNP200" s="84"/>
      <c r="PNQ200" s="84"/>
      <c r="PNR200" s="84"/>
      <c r="PNS200" s="84"/>
      <c r="PNT200" s="84"/>
      <c r="PNU200" s="84"/>
      <c r="PNV200" s="84"/>
      <c r="PNW200" s="84"/>
      <c r="PNX200" s="84"/>
      <c r="PNY200" s="84"/>
      <c r="PNZ200" s="84"/>
      <c r="POA200" s="84"/>
      <c r="POB200" s="84"/>
      <c r="POC200" s="84"/>
      <c r="POD200" s="84"/>
      <c r="POE200" s="84"/>
      <c r="POF200" s="84"/>
      <c r="POG200" s="84"/>
      <c r="POH200" s="84"/>
      <c r="POI200" s="84"/>
      <c r="POJ200" s="84"/>
      <c r="POK200" s="84"/>
      <c r="POL200" s="84"/>
      <c r="POM200" s="84"/>
      <c r="PON200" s="84"/>
      <c r="POO200" s="84"/>
      <c r="POP200" s="84"/>
      <c r="POQ200" s="84"/>
      <c r="POR200" s="84"/>
      <c r="POS200" s="84"/>
      <c r="POT200" s="84"/>
      <c r="POU200" s="84"/>
      <c r="POV200" s="84"/>
      <c r="POW200" s="84"/>
      <c r="POX200" s="84"/>
      <c r="POY200" s="84"/>
      <c r="POZ200" s="84"/>
      <c r="PPA200" s="84"/>
      <c r="PPB200" s="84"/>
      <c r="PPC200" s="84"/>
      <c r="PPD200" s="84"/>
      <c r="PPE200" s="84"/>
      <c r="PPF200" s="84"/>
      <c r="PPG200" s="84"/>
      <c r="PPH200" s="84"/>
      <c r="PPI200" s="84"/>
      <c r="PPJ200" s="84"/>
      <c r="PPK200" s="84"/>
      <c r="PPL200" s="84"/>
      <c r="PPM200" s="84"/>
      <c r="PPN200" s="84"/>
      <c r="PPO200" s="84"/>
      <c r="PPP200" s="84"/>
      <c r="PPQ200" s="84"/>
      <c r="PPR200" s="84"/>
      <c r="PPS200" s="84"/>
      <c r="PPT200" s="84"/>
      <c r="PPU200" s="84"/>
      <c r="PPV200" s="84"/>
      <c r="PPW200" s="84"/>
      <c r="PPX200" s="84"/>
      <c r="PPY200" s="84"/>
      <c r="PPZ200" s="84"/>
      <c r="PQA200" s="84"/>
      <c r="PQB200" s="84"/>
      <c r="PQC200" s="84"/>
      <c r="PQD200" s="84"/>
      <c r="PQE200" s="84"/>
      <c r="PQF200" s="84"/>
      <c r="PQG200" s="84"/>
      <c r="PQH200" s="84"/>
      <c r="PQI200" s="84"/>
      <c r="PQJ200" s="84"/>
      <c r="PQK200" s="84"/>
      <c r="PQL200" s="84"/>
      <c r="PQM200" s="84"/>
      <c r="PQN200" s="84"/>
      <c r="PQO200" s="84"/>
      <c r="PQP200" s="84"/>
      <c r="PQQ200" s="84"/>
      <c r="PQR200" s="84"/>
      <c r="PQS200" s="84"/>
      <c r="PQT200" s="84"/>
      <c r="PQU200" s="84"/>
      <c r="PQV200" s="84"/>
      <c r="PQW200" s="84"/>
      <c r="PQX200" s="84"/>
      <c r="PQY200" s="84"/>
      <c r="PQZ200" s="84"/>
      <c r="PRA200" s="84"/>
      <c r="PRB200" s="84"/>
      <c r="PRC200" s="84"/>
      <c r="PRD200" s="84"/>
      <c r="PRE200" s="84"/>
      <c r="PRF200" s="84"/>
      <c r="PRG200" s="84"/>
      <c r="PRH200" s="84"/>
      <c r="PRI200" s="84"/>
      <c r="PRJ200" s="84"/>
      <c r="PRK200" s="84"/>
      <c r="PRL200" s="84"/>
      <c r="PRM200" s="84"/>
      <c r="PRN200" s="84"/>
      <c r="PRO200" s="84"/>
      <c r="PRP200" s="84"/>
      <c r="PRQ200" s="84"/>
      <c r="PRR200" s="84"/>
      <c r="PRS200" s="84"/>
      <c r="PRT200" s="84"/>
      <c r="PRU200" s="84"/>
      <c r="PRV200" s="84"/>
      <c r="PRW200" s="84"/>
      <c r="PRX200" s="84"/>
      <c r="PRY200" s="84"/>
      <c r="PRZ200" s="84"/>
      <c r="PSA200" s="84"/>
      <c r="PSB200" s="84"/>
      <c r="PSC200" s="84"/>
      <c r="PSD200" s="84"/>
      <c r="PSE200" s="84"/>
      <c r="PSF200" s="84"/>
      <c r="PSG200" s="84"/>
      <c r="PSH200" s="84"/>
      <c r="PSI200" s="84"/>
      <c r="PSJ200" s="84"/>
      <c r="PSK200" s="84"/>
      <c r="PSL200" s="84"/>
      <c r="PSM200" s="84"/>
      <c r="PSN200" s="84"/>
      <c r="PSO200" s="84"/>
      <c r="PSP200" s="84"/>
      <c r="PSQ200" s="84"/>
      <c r="PSR200" s="84"/>
      <c r="PSS200" s="84"/>
      <c r="PST200" s="84"/>
      <c r="PSU200" s="84"/>
      <c r="PSV200" s="84"/>
      <c r="PSW200" s="84"/>
      <c r="PSX200" s="84"/>
      <c r="PSY200" s="84"/>
      <c r="PSZ200" s="84"/>
      <c r="PTA200" s="84"/>
      <c r="PTB200" s="84"/>
      <c r="PTC200" s="84"/>
      <c r="PTD200" s="84"/>
      <c r="PTE200" s="84"/>
      <c r="PTF200" s="84"/>
      <c r="PTG200" s="84"/>
      <c r="PTH200" s="84"/>
      <c r="PTI200" s="84"/>
      <c r="PTJ200" s="84"/>
      <c r="PTK200" s="84"/>
      <c r="PTL200" s="84"/>
      <c r="PTM200" s="84"/>
      <c r="PTN200" s="84"/>
      <c r="PTO200" s="84"/>
      <c r="PTP200" s="84"/>
      <c r="PTQ200" s="84"/>
      <c r="PTR200" s="84"/>
      <c r="PTS200" s="84"/>
      <c r="PTT200" s="84"/>
      <c r="PTU200" s="84"/>
      <c r="PTV200" s="84"/>
      <c r="PTW200" s="84"/>
      <c r="PTX200" s="84"/>
      <c r="PTY200" s="84"/>
      <c r="PTZ200" s="84"/>
      <c r="PUA200" s="84"/>
      <c r="PUB200" s="84"/>
      <c r="PUC200" s="84"/>
      <c r="PUD200" s="84"/>
      <c r="PUE200" s="84"/>
      <c r="PUF200" s="84"/>
      <c r="PUG200" s="84"/>
      <c r="PUH200" s="84"/>
      <c r="PUI200" s="84"/>
      <c r="PUJ200" s="84"/>
      <c r="PUK200" s="84"/>
      <c r="PUL200" s="84"/>
      <c r="PUM200" s="84"/>
      <c r="PUN200" s="84"/>
      <c r="PUO200" s="84"/>
      <c r="PUP200" s="84"/>
      <c r="PUQ200" s="84"/>
      <c r="PUR200" s="84"/>
      <c r="PUS200" s="84"/>
      <c r="PUT200" s="84"/>
      <c r="PUU200" s="84"/>
      <c r="PUV200" s="84"/>
      <c r="PUW200" s="84"/>
      <c r="PUX200" s="84"/>
      <c r="PUY200" s="84"/>
      <c r="PUZ200" s="84"/>
      <c r="PVA200" s="84"/>
      <c r="PVB200" s="84"/>
      <c r="PVC200" s="84"/>
      <c r="PVD200" s="84"/>
      <c r="PVE200" s="84"/>
      <c r="PVF200" s="84"/>
      <c r="PVG200" s="84"/>
      <c r="PVH200" s="84"/>
      <c r="PVI200" s="84"/>
      <c r="PVJ200" s="84"/>
      <c r="PVK200" s="84"/>
      <c r="PVL200" s="84"/>
      <c r="PVM200" s="84"/>
      <c r="PVN200" s="84"/>
      <c r="PVO200" s="84"/>
      <c r="PVP200" s="84"/>
      <c r="PVQ200" s="84"/>
      <c r="PVR200" s="84"/>
      <c r="PVS200" s="84"/>
      <c r="PVT200" s="84"/>
      <c r="PVU200" s="84"/>
      <c r="PVV200" s="84"/>
      <c r="PVW200" s="84"/>
      <c r="PVX200" s="84"/>
      <c r="PVY200" s="84"/>
      <c r="PVZ200" s="84"/>
      <c r="PWA200" s="84"/>
      <c r="PWB200" s="84"/>
      <c r="PWC200" s="84"/>
      <c r="PWD200" s="84"/>
      <c r="PWE200" s="84"/>
      <c r="PWF200" s="84"/>
      <c r="PWG200" s="84"/>
      <c r="PWH200" s="84"/>
      <c r="PWI200" s="84"/>
      <c r="PWJ200" s="84"/>
      <c r="PWK200" s="84"/>
      <c r="PWL200" s="84"/>
      <c r="PWM200" s="84"/>
      <c r="PWN200" s="84"/>
      <c r="PWO200" s="84"/>
      <c r="PWP200" s="84"/>
      <c r="PWQ200" s="84"/>
      <c r="PWR200" s="84"/>
      <c r="PWS200" s="84"/>
      <c r="PWT200" s="84"/>
      <c r="PWU200" s="84"/>
      <c r="PWV200" s="84"/>
      <c r="PWW200" s="84"/>
      <c r="PWX200" s="84"/>
      <c r="PWY200" s="84"/>
      <c r="PWZ200" s="84"/>
      <c r="PXA200" s="84"/>
      <c r="PXB200" s="84"/>
      <c r="PXC200" s="84"/>
      <c r="PXD200" s="84"/>
      <c r="PXE200" s="84"/>
      <c r="PXF200" s="84"/>
      <c r="PXG200" s="84"/>
      <c r="PXH200" s="84"/>
      <c r="PXI200" s="84"/>
      <c r="PXJ200" s="84"/>
      <c r="PXK200" s="84"/>
      <c r="PXL200" s="84"/>
      <c r="PXM200" s="84"/>
      <c r="PXN200" s="84"/>
      <c r="PXO200" s="84"/>
      <c r="PXP200" s="84"/>
      <c r="PXQ200" s="84"/>
      <c r="PXR200" s="84"/>
      <c r="PXS200" s="84"/>
      <c r="PXT200" s="84"/>
      <c r="PXU200" s="84"/>
      <c r="PXV200" s="84"/>
      <c r="PXW200" s="84"/>
      <c r="PXX200" s="84"/>
      <c r="PXY200" s="84"/>
      <c r="PXZ200" s="84"/>
      <c r="PYA200" s="84"/>
      <c r="PYB200" s="84"/>
      <c r="PYC200" s="84"/>
      <c r="PYD200" s="84"/>
      <c r="PYE200" s="84"/>
      <c r="PYF200" s="84"/>
      <c r="PYG200" s="84"/>
      <c r="PYH200" s="84"/>
      <c r="PYI200" s="84"/>
      <c r="PYJ200" s="84"/>
      <c r="PYK200" s="84"/>
      <c r="PYL200" s="84"/>
      <c r="PYM200" s="84"/>
      <c r="PYN200" s="84"/>
      <c r="PYO200" s="84"/>
      <c r="PYP200" s="84"/>
      <c r="PYQ200" s="84"/>
      <c r="PYR200" s="84"/>
      <c r="PYS200" s="84"/>
      <c r="PYT200" s="84"/>
      <c r="PYU200" s="84"/>
      <c r="PYV200" s="84"/>
      <c r="PYW200" s="84"/>
      <c r="PYX200" s="84"/>
      <c r="PYY200" s="84"/>
      <c r="PYZ200" s="84"/>
      <c r="PZA200" s="84"/>
      <c r="PZB200" s="84"/>
      <c r="PZC200" s="84"/>
      <c r="PZD200" s="84"/>
      <c r="PZE200" s="84"/>
      <c r="PZF200" s="84"/>
      <c r="PZG200" s="84"/>
      <c r="PZH200" s="84"/>
      <c r="PZI200" s="84"/>
      <c r="PZJ200" s="84"/>
      <c r="PZK200" s="84"/>
      <c r="PZL200" s="84"/>
      <c r="PZM200" s="84"/>
      <c r="PZN200" s="84"/>
      <c r="PZO200" s="84"/>
      <c r="PZP200" s="84"/>
      <c r="PZQ200" s="84"/>
      <c r="PZR200" s="84"/>
      <c r="PZS200" s="84"/>
      <c r="PZT200" s="84"/>
      <c r="PZU200" s="84"/>
      <c r="PZV200" s="84"/>
      <c r="PZW200" s="84"/>
      <c r="PZX200" s="84"/>
      <c r="PZY200" s="84"/>
      <c r="PZZ200" s="84"/>
      <c r="QAA200" s="84"/>
      <c r="QAB200" s="84"/>
      <c r="QAC200" s="84"/>
      <c r="QAD200" s="84"/>
      <c r="QAE200" s="84"/>
      <c r="QAF200" s="84"/>
      <c r="QAG200" s="84"/>
      <c r="QAH200" s="84"/>
      <c r="QAI200" s="84"/>
      <c r="QAJ200" s="84"/>
      <c r="QAK200" s="84"/>
      <c r="QAL200" s="84"/>
      <c r="QAM200" s="84"/>
      <c r="QAN200" s="84"/>
      <c r="QAO200" s="84"/>
      <c r="QAP200" s="84"/>
      <c r="QAQ200" s="84"/>
      <c r="QAR200" s="84"/>
      <c r="QAS200" s="84"/>
      <c r="QAT200" s="84"/>
      <c r="QAU200" s="84"/>
      <c r="QAV200" s="84"/>
      <c r="QAW200" s="84"/>
      <c r="QAX200" s="84"/>
      <c r="QAY200" s="84"/>
      <c r="QAZ200" s="84"/>
      <c r="QBA200" s="84"/>
      <c r="QBB200" s="84"/>
      <c r="QBC200" s="84"/>
      <c r="QBD200" s="84"/>
      <c r="QBE200" s="84"/>
      <c r="QBF200" s="84"/>
      <c r="QBG200" s="84"/>
      <c r="QBH200" s="84"/>
      <c r="QBI200" s="84"/>
      <c r="QBJ200" s="84"/>
      <c r="QBK200" s="84"/>
      <c r="QBL200" s="84"/>
      <c r="QBM200" s="84"/>
      <c r="QBN200" s="84"/>
      <c r="QBO200" s="84"/>
      <c r="QBP200" s="84"/>
      <c r="QBQ200" s="84"/>
      <c r="QBR200" s="84"/>
      <c r="QBS200" s="84"/>
      <c r="QBT200" s="84"/>
      <c r="QBU200" s="84"/>
      <c r="QBV200" s="84"/>
      <c r="QBW200" s="84"/>
      <c r="QBX200" s="84"/>
      <c r="QBY200" s="84"/>
      <c r="QBZ200" s="84"/>
      <c r="QCA200" s="84"/>
      <c r="QCB200" s="84"/>
      <c r="QCC200" s="84"/>
      <c r="QCD200" s="84"/>
      <c r="QCE200" s="84"/>
      <c r="QCF200" s="84"/>
      <c r="QCG200" s="84"/>
      <c r="QCH200" s="84"/>
      <c r="QCI200" s="84"/>
      <c r="QCJ200" s="84"/>
      <c r="QCK200" s="84"/>
      <c r="QCL200" s="84"/>
      <c r="QCM200" s="84"/>
      <c r="QCN200" s="84"/>
      <c r="QCO200" s="84"/>
      <c r="QCP200" s="84"/>
      <c r="QCQ200" s="84"/>
      <c r="QCR200" s="84"/>
      <c r="QCS200" s="84"/>
      <c r="QCT200" s="84"/>
      <c r="QCU200" s="84"/>
      <c r="QCV200" s="84"/>
      <c r="QCW200" s="84"/>
      <c r="QCX200" s="84"/>
      <c r="QCY200" s="84"/>
      <c r="QCZ200" s="84"/>
      <c r="QDA200" s="84"/>
      <c r="QDB200" s="84"/>
      <c r="QDC200" s="84"/>
      <c r="QDD200" s="84"/>
      <c r="QDE200" s="84"/>
      <c r="QDF200" s="84"/>
      <c r="QDG200" s="84"/>
      <c r="QDH200" s="84"/>
      <c r="QDI200" s="84"/>
      <c r="QDJ200" s="84"/>
      <c r="QDK200" s="84"/>
      <c r="QDL200" s="84"/>
      <c r="QDM200" s="84"/>
      <c r="QDN200" s="84"/>
      <c r="QDO200" s="84"/>
      <c r="QDP200" s="84"/>
      <c r="QDQ200" s="84"/>
      <c r="QDR200" s="84"/>
      <c r="QDS200" s="84"/>
      <c r="QDT200" s="84"/>
      <c r="QDU200" s="84"/>
      <c r="QDV200" s="84"/>
      <c r="QDW200" s="84"/>
      <c r="QDX200" s="84"/>
      <c r="QDY200" s="84"/>
      <c r="QDZ200" s="84"/>
      <c r="QEA200" s="84"/>
      <c r="QEB200" s="84"/>
      <c r="QEC200" s="84"/>
      <c r="QED200" s="84"/>
      <c r="QEE200" s="84"/>
      <c r="QEF200" s="84"/>
      <c r="QEG200" s="84"/>
      <c r="QEH200" s="84"/>
      <c r="QEI200" s="84"/>
      <c r="QEJ200" s="84"/>
      <c r="QEK200" s="84"/>
      <c r="QEL200" s="84"/>
      <c r="QEM200" s="84"/>
      <c r="QEN200" s="84"/>
      <c r="QEO200" s="84"/>
      <c r="QEP200" s="84"/>
      <c r="QEQ200" s="84"/>
      <c r="QER200" s="84"/>
      <c r="QES200" s="84"/>
      <c r="QET200" s="84"/>
      <c r="QEU200" s="84"/>
      <c r="QEV200" s="84"/>
      <c r="QEW200" s="84"/>
      <c r="QEX200" s="84"/>
      <c r="QEY200" s="84"/>
      <c r="QEZ200" s="84"/>
      <c r="QFA200" s="84"/>
      <c r="QFB200" s="84"/>
      <c r="QFC200" s="84"/>
      <c r="QFD200" s="84"/>
      <c r="QFE200" s="84"/>
      <c r="QFF200" s="84"/>
      <c r="QFG200" s="84"/>
      <c r="QFH200" s="84"/>
      <c r="QFI200" s="84"/>
      <c r="QFJ200" s="84"/>
      <c r="QFK200" s="84"/>
      <c r="QFL200" s="84"/>
      <c r="QFM200" s="84"/>
      <c r="QFN200" s="84"/>
      <c r="QFO200" s="84"/>
      <c r="QFP200" s="84"/>
      <c r="QFQ200" s="84"/>
      <c r="QFR200" s="84"/>
      <c r="QFS200" s="84"/>
      <c r="QFT200" s="84"/>
      <c r="QFU200" s="84"/>
      <c r="QFV200" s="84"/>
      <c r="QFW200" s="84"/>
      <c r="QFX200" s="84"/>
      <c r="QFY200" s="84"/>
      <c r="QFZ200" s="84"/>
      <c r="QGA200" s="84"/>
      <c r="QGB200" s="84"/>
      <c r="QGC200" s="84"/>
      <c r="QGD200" s="84"/>
      <c r="QGE200" s="84"/>
      <c r="QGF200" s="84"/>
      <c r="QGG200" s="84"/>
      <c r="QGH200" s="84"/>
      <c r="QGI200" s="84"/>
      <c r="QGJ200" s="84"/>
      <c r="QGK200" s="84"/>
      <c r="QGL200" s="84"/>
      <c r="QGM200" s="84"/>
      <c r="QGN200" s="84"/>
      <c r="QGO200" s="84"/>
      <c r="QGP200" s="84"/>
      <c r="QGQ200" s="84"/>
      <c r="QGR200" s="84"/>
      <c r="QGS200" s="84"/>
      <c r="QGT200" s="84"/>
      <c r="QGU200" s="84"/>
      <c r="QGV200" s="84"/>
      <c r="QGW200" s="84"/>
      <c r="QGX200" s="84"/>
      <c r="QGY200" s="84"/>
      <c r="QGZ200" s="84"/>
      <c r="QHA200" s="84"/>
      <c r="QHB200" s="84"/>
      <c r="QHC200" s="84"/>
      <c r="QHD200" s="84"/>
      <c r="QHE200" s="84"/>
      <c r="QHF200" s="84"/>
      <c r="QHG200" s="84"/>
      <c r="QHH200" s="84"/>
      <c r="QHI200" s="84"/>
      <c r="QHJ200" s="84"/>
      <c r="QHK200" s="84"/>
      <c r="QHL200" s="84"/>
      <c r="QHM200" s="84"/>
      <c r="QHN200" s="84"/>
      <c r="QHO200" s="84"/>
      <c r="QHP200" s="84"/>
      <c r="QHQ200" s="84"/>
      <c r="QHR200" s="84"/>
      <c r="QHS200" s="84"/>
      <c r="QHT200" s="84"/>
      <c r="QHU200" s="84"/>
      <c r="QHV200" s="84"/>
      <c r="QHW200" s="84"/>
      <c r="QHX200" s="84"/>
      <c r="QHY200" s="84"/>
      <c r="QHZ200" s="84"/>
      <c r="QIA200" s="84"/>
      <c r="QIB200" s="84"/>
      <c r="QIC200" s="84"/>
      <c r="QID200" s="84"/>
      <c r="QIE200" s="84"/>
      <c r="QIF200" s="84"/>
      <c r="QIG200" s="84"/>
      <c r="QIH200" s="84"/>
      <c r="QII200" s="84"/>
      <c r="QIJ200" s="84"/>
      <c r="QIK200" s="84"/>
      <c r="QIL200" s="84"/>
      <c r="QIM200" s="84"/>
      <c r="QIN200" s="84"/>
      <c r="QIO200" s="84"/>
      <c r="QIP200" s="84"/>
      <c r="QIQ200" s="84"/>
      <c r="QIR200" s="84"/>
      <c r="QIS200" s="84"/>
      <c r="QIT200" s="84"/>
      <c r="QIU200" s="84"/>
      <c r="QIV200" s="84"/>
      <c r="QIW200" s="84"/>
      <c r="QIX200" s="84"/>
      <c r="QIY200" s="84"/>
      <c r="QIZ200" s="84"/>
      <c r="QJA200" s="84"/>
      <c r="QJB200" s="84"/>
      <c r="QJC200" s="84"/>
      <c r="QJD200" s="84"/>
      <c r="QJE200" s="84"/>
      <c r="QJF200" s="84"/>
      <c r="QJG200" s="84"/>
      <c r="QJH200" s="84"/>
      <c r="QJI200" s="84"/>
      <c r="QJJ200" s="84"/>
      <c r="QJK200" s="84"/>
      <c r="QJL200" s="84"/>
      <c r="QJM200" s="84"/>
      <c r="QJN200" s="84"/>
      <c r="QJO200" s="84"/>
      <c r="QJP200" s="84"/>
      <c r="QJQ200" s="84"/>
      <c r="QJR200" s="84"/>
      <c r="QJS200" s="84"/>
      <c r="QJT200" s="84"/>
      <c r="QJU200" s="84"/>
      <c r="QJV200" s="84"/>
      <c r="QJW200" s="84"/>
      <c r="QJX200" s="84"/>
      <c r="QJY200" s="84"/>
      <c r="QJZ200" s="84"/>
      <c r="QKA200" s="84"/>
      <c r="QKB200" s="84"/>
      <c r="QKC200" s="84"/>
      <c r="QKD200" s="84"/>
      <c r="QKE200" s="84"/>
      <c r="QKF200" s="84"/>
      <c r="QKG200" s="84"/>
      <c r="QKH200" s="84"/>
      <c r="QKI200" s="84"/>
      <c r="QKJ200" s="84"/>
      <c r="QKK200" s="84"/>
      <c r="QKL200" s="84"/>
      <c r="QKM200" s="84"/>
      <c r="QKN200" s="84"/>
      <c r="QKO200" s="84"/>
      <c r="QKP200" s="84"/>
      <c r="QKQ200" s="84"/>
      <c r="QKR200" s="84"/>
      <c r="QKS200" s="84"/>
      <c r="QKT200" s="84"/>
      <c r="QKU200" s="84"/>
      <c r="QKV200" s="84"/>
      <c r="QKW200" s="84"/>
      <c r="QKX200" s="84"/>
      <c r="QKY200" s="84"/>
      <c r="QKZ200" s="84"/>
      <c r="QLA200" s="84"/>
      <c r="QLB200" s="84"/>
      <c r="QLC200" s="84"/>
      <c r="QLD200" s="84"/>
      <c r="QLE200" s="84"/>
      <c r="QLF200" s="84"/>
      <c r="QLG200" s="84"/>
      <c r="QLH200" s="84"/>
      <c r="QLI200" s="84"/>
      <c r="QLJ200" s="84"/>
      <c r="QLK200" s="84"/>
      <c r="QLL200" s="84"/>
      <c r="QLM200" s="84"/>
      <c r="QLN200" s="84"/>
      <c r="QLO200" s="84"/>
      <c r="QLP200" s="84"/>
      <c r="QLQ200" s="84"/>
      <c r="QLR200" s="84"/>
      <c r="QLS200" s="84"/>
      <c r="QLT200" s="84"/>
      <c r="QLU200" s="84"/>
      <c r="QLV200" s="84"/>
      <c r="QLW200" s="84"/>
      <c r="QLX200" s="84"/>
      <c r="QLY200" s="84"/>
      <c r="QLZ200" s="84"/>
      <c r="QMA200" s="84"/>
      <c r="QMB200" s="84"/>
      <c r="QMC200" s="84"/>
      <c r="QMD200" s="84"/>
      <c r="QME200" s="84"/>
      <c r="QMF200" s="84"/>
      <c r="QMG200" s="84"/>
      <c r="QMH200" s="84"/>
      <c r="QMI200" s="84"/>
      <c r="QMJ200" s="84"/>
      <c r="QMK200" s="84"/>
      <c r="QML200" s="84"/>
      <c r="QMM200" s="84"/>
      <c r="QMN200" s="84"/>
      <c r="QMO200" s="84"/>
      <c r="QMP200" s="84"/>
      <c r="QMQ200" s="84"/>
      <c r="QMR200" s="84"/>
      <c r="QMS200" s="84"/>
      <c r="QMT200" s="84"/>
      <c r="QMU200" s="84"/>
      <c r="QMV200" s="84"/>
      <c r="QMW200" s="84"/>
      <c r="QMX200" s="84"/>
      <c r="QMY200" s="84"/>
      <c r="QMZ200" s="84"/>
      <c r="QNA200" s="84"/>
      <c r="QNB200" s="84"/>
      <c r="QNC200" s="84"/>
      <c r="QND200" s="84"/>
      <c r="QNE200" s="84"/>
      <c r="QNF200" s="84"/>
      <c r="QNG200" s="84"/>
      <c r="QNH200" s="84"/>
      <c r="QNI200" s="84"/>
      <c r="QNJ200" s="84"/>
      <c r="QNK200" s="84"/>
      <c r="QNL200" s="84"/>
      <c r="QNM200" s="84"/>
      <c r="QNN200" s="84"/>
      <c r="QNO200" s="84"/>
      <c r="QNP200" s="84"/>
      <c r="QNQ200" s="84"/>
      <c r="QNR200" s="84"/>
      <c r="QNS200" s="84"/>
      <c r="QNT200" s="84"/>
      <c r="QNU200" s="84"/>
      <c r="QNV200" s="84"/>
      <c r="QNW200" s="84"/>
      <c r="QNX200" s="84"/>
      <c r="QNY200" s="84"/>
      <c r="QNZ200" s="84"/>
      <c r="QOA200" s="84"/>
      <c r="QOB200" s="84"/>
      <c r="QOC200" s="84"/>
      <c r="QOD200" s="84"/>
      <c r="QOE200" s="84"/>
      <c r="QOF200" s="84"/>
      <c r="QOG200" s="84"/>
      <c r="QOH200" s="84"/>
      <c r="QOI200" s="84"/>
      <c r="QOJ200" s="84"/>
      <c r="QOK200" s="84"/>
      <c r="QOL200" s="84"/>
      <c r="QOM200" s="84"/>
      <c r="QON200" s="84"/>
      <c r="QOO200" s="84"/>
      <c r="QOP200" s="84"/>
      <c r="QOQ200" s="84"/>
      <c r="QOR200" s="84"/>
      <c r="QOS200" s="84"/>
      <c r="QOT200" s="84"/>
      <c r="QOU200" s="84"/>
      <c r="QOV200" s="84"/>
      <c r="QOW200" s="84"/>
      <c r="QOX200" s="84"/>
      <c r="QOY200" s="84"/>
      <c r="QOZ200" s="84"/>
      <c r="QPA200" s="84"/>
      <c r="QPB200" s="84"/>
      <c r="QPC200" s="84"/>
      <c r="QPD200" s="84"/>
      <c r="QPE200" s="84"/>
      <c r="QPF200" s="84"/>
      <c r="QPG200" s="84"/>
      <c r="QPH200" s="84"/>
      <c r="QPI200" s="84"/>
      <c r="QPJ200" s="84"/>
      <c r="QPK200" s="84"/>
      <c r="QPL200" s="84"/>
      <c r="QPM200" s="84"/>
      <c r="QPN200" s="84"/>
      <c r="QPO200" s="84"/>
      <c r="QPP200" s="84"/>
      <c r="QPQ200" s="84"/>
      <c r="QPR200" s="84"/>
      <c r="QPS200" s="84"/>
      <c r="QPT200" s="84"/>
      <c r="QPU200" s="84"/>
      <c r="QPV200" s="84"/>
      <c r="QPW200" s="84"/>
      <c r="QPX200" s="84"/>
      <c r="QPY200" s="84"/>
      <c r="QPZ200" s="84"/>
      <c r="QQA200" s="84"/>
      <c r="QQB200" s="84"/>
      <c r="QQC200" s="84"/>
      <c r="QQD200" s="84"/>
      <c r="QQE200" s="84"/>
      <c r="QQF200" s="84"/>
      <c r="QQG200" s="84"/>
      <c r="QQH200" s="84"/>
      <c r="QQI200" s="84"/>
      <c r="QQJ200" s="84"/>
      <c r="QQK200" s="84"/>
      <c r="QQL200" s="84"/>
      <c r="QQM200" s="84"/>
      <c r="QQN200" s="84"/>
      <c r="QQO200" s="84"/>
      <c r="QQP200" s="84"/>
      <c r="QQQ200" s="84"/>
      <c r="QQR200" s="84"/>
      <c r="QQS200" s="84"/>
      <c r="QQT200" s="84"/>
      <c r="QQU200" s="84"/>
      <c r="QQV200" s="84"/>
      <c r="QQW200" s="84"/>
      <c r="QQX200" s="84"/>
      <c r="QQY200" s="84"/>
      <c r="QQZ200" s="84"/>
      <c r="QRA200" s="84"/>
      <c r="QRB200" s="84"/>
      <c r="QRC200" s="84"/>
      <c r="QRD200" s="84"/>
      <c r="QRE200" s="84"/>
      <c r="QRF200" s="84"/>
      <c r="QRG200" s="84"/>
      <c r="QRH200" s="84"/>
      <c r="QRI200" s="84"/>
      <c r="QRJ200" s="84"/>
      <c r="QRK200" s="84"/>
      <c r="QRL200" s="84"/>
      <c r="QRM200" s="84"/>
      <c r="QRN200" s="84"/>
      <c r="QRO200" s="84"/>
      <c r="QRP200" s="84"/>
      <c r="QRQ200" s="84"/>
      <c r="QRR200" s="84"/>
      <c r="QRS200" s="84"/>
      <c r="QRT200" s="84"/>
      <c r="QRU200" s="84"/>
      <c r="QRV200" s="84"/>
      <c r="QRW200" s="84"/>
      <c r="QRX200" s="84"/>
      <c r="QRY200" s="84"/>
      <c r="QRZ200" s="84"/>
      <c r="QSA200" s="84"/>
      <c r="QSB200" s="84"/>
      <c r="QSC200" s="84"/>
      <c r="QSD200" s="84"/>
      <c r="QSE200" s="84"/>
      <c r="QSF200" s="84"/>
      <c r="QSG200" s="84"/>
      <c r="QSH200" s="84"/>
      <c r="QSI200" s="84"/>
      <c r="QSJ200" s="84"/>
      <c r="QSK200" s="84"/>
      <c r="QSL200" s="84"/>
      <c r="QSM200" s="84"/>
      <c r="QSN200" s="84"/>
      <c r="QSO200" s="84"/>
      <c r="QSP200" s="84"/>
      <c r="QSQ200" s="84"/>
      <c r="QSR200" s="84"/>
      <c r="QSS200" s="84"/>
      <c r="QST200" s="84"/>
      <c r="QSU200" s="84"/>
      <c r="QSV200" s="84"/>
      <c r="QSW200" s="84"/>
      <c r="QSX200" s="84"/>
      <c r="QSY200" s="84"/>
      <c r="QSZ200" s="84"/>
      <c r="QTA200" s="84"/>
      <c r="QTB200" s="84"/>
      <c r="QTC200" s="84"/>
      <c r="QTD200" s="84"/>
      <c r="QTE200" s="84"/>
      <c r="QTF200" s="84"/>
      <c r="QTG200" s="84"/>
      <c r="QTH200" s="84"/>
      <c r="QTI200" s="84"/>
      <c r="QTJ200" s="84"/>
      <c r="QTK200" s="84"/>
      <c r="QTL200" s="84"/>
      <c r="QTM200" s="84"/>
      <c r="QTN200" s="84"/>
      <c r="QTO200" s="84"/>
      <c r="QTP200" s="84"/>
      <c r="QTQ200" s="84"/>
      <c r="QTR200" s="84"/>
      <c r="QTS200" s="84"/>
      <c r="QTT200" s="84"/>
      <c r="QTU200" s="84"/>
      <c r="QTV200" s="84"/>
      <c r="QTW200" s="84"/>
      <c r="QTX200" s="84"/>
      <c r="QTY200" s="84"/>
      <c r="QTZ200" s="84"/>
      <c r="QUA200" s="84"/>
      <c r="QUB200" s="84"/>
      <c r="QUC200" s="84"/>
      <c r="QUD200" s="84"/>
      <c r="QUE200" s="84"/>
      <c r="QUF200" s="84"/>
      <c r="QUG200" s="84"/>
      <c r="QUH200" s="84"/>
      <c r="QUI200" s="84"/>
      <c r="QUJ200" s="84"/>
      <c r="QUK200" s="84"/>
      <c r="QUL200" s="84"/>
      <c r="QUM200" s="84"/>
      <c r="QUN200" s="84"/>
      <c r="QUO200" s="84"/>
      <c r="QUP200" s="84"/>
      <c r="QUQ200" s="84"/>
      <c r="QUR200" s="84"/>
      <c r="QUS200" s="84"/>
      <c r="QUT200" s="84"/>
      <c r="QUU200" s="84"/>
      <c r="QUV200" s="84"/>
      <c r="QUW200" s="84"/>
      <c r="QUX200" s="84"/>
      <c r="QUY200" s="84"/>
      <c r="QUZ200" s="84"/>
      <c r="QVA200" s="84"/>
      <c r="QVB200" s="84"/>
      <c r="QVC200" s="84"/>
      <c r="QVD200" s="84"/>
      <c r="QVE200" s="84"/>
      <c r="QVF200" s="84"/>
      <c r="QVG200" s="84"/>
      <c r="QVH200" s="84"/>
      <c r="QVI200" s="84"/>
      <c r="QVJ200" s="84"/>
      <c r="QVK200" s="84"/>
      <c r="QVL200" s="84"/>
      <c r="QVM200" s="84"/>
      <c r="QVN200" s="84"/>
      <c r="QVO200" s="84"/>
      <c r="QVP200" s="84"/>
      <c r="QVQ200" s="84"/>
      <c r="QVR200" s="84"/>
      <c r="QVS200" s="84"/>
      <c r="QVT200" s="84"/>
      <c r="QVU200" s="84"/>
      <c r="QVV200" s="84"/>
      <c r="QVW200" s="84"/>
      <c r="QVX200" s="84"/>
      <c r="QVY200" s="84"/>
      <c r="QVZ200" s="84"/>
      <c r="QWA200" s="84"/>
      <c r="QWB200" s="84"/>
      <c r="QWC200" s="84"/>
      <c r="QWD200" s="84"/>
      <c r="QWE200" s="84"/>
      <c r="QWF200" s="84"/>
      <c r="QWG200" s="84"/>
      <c r="QWH200" s="84"/>
      <c r="QWI200" s="84"/>
      <c r="QWJ200" s="84"/>
      <c r="QWK200" s="84"/>
      <c r="QWL200" s="84"/>
      <c r="QWM200" s="84"/>
      <c r="QWN200" s="84"/>
      <c r="QWO200" s="84"/>
      <c r="QWP200" s="84"/>
      <c r="QWQ200" s="84"/>
      <c r="QWR200" s="84"/>
      <c r="QWS200" s="84"/>
      <c r="QWT200" s="84"/>
      <c r="QWU200" s="84"/>
      <c r="QWV200" s="84"/>
      <c r="QWW200" s="84"/>
      <c r="QWX200" s="84"/>
      <c r="QWY200" s="84"/>
      <c r="QWZ200" s="84"/>
      <c r="QXA200" s="84"/>
      <c r="QXB200" s="84"/>
      <c r="QXC200" s="84"/>
      <c r="QXD200" s="84"/>
      <c r="QXE200" s="84"/>
      <c r="QXF200" s="84"/>
      <c r="QXG200" s="84"/>
      <c r="QXH200" s="84"/>
      <c r="QXI200" s="84"/>
      <c r="QXJ200" s="84"/>
      <c r="QXK200" s="84"/>
      <c r="QXL200" s="84"/>
      <c r="QXM200" s="84"/>
      <c r="QXN200" s="84"/>
      <c r="QXO200" s="84"/>
      <c r="QXP200" s="84"/>
      <c r="QXQ200" s="84"/>
      <c r="QXR200" s="84"/>
      <c r="QXS200" s="84"/>
      <c r="QXT200" s="84"/>
      <c r="QXU200" s="84"/>
      <c r="QXV200" s="84"/>
      <c r="QXW200" s="84"/>
      <c r="QXX200" s="84"/>
      <c r="QXY200" s="84"/>
      <c r="QXZ200" s="84"/>
      <c r="QYA200" s="84"/>
      <c r="QYB200" s="84"/>
      <c r="QYC200" s="84"/>
      <c r="QYD200" s="84"/>
      <c r="QYE200" s="84"/>
      <c r="QYF200" s="84"/>
      <c r="QYG200" s="84"/>
      <c r="QYH200" s="84"/>
      <c r="QYI200" s="84"/>
      <c r="QYJ200" s="84"/>
      <c r="QYK200" s="84"/>
      <c r="QYL200" s="84"/>
      <c r="QYM200" s="84"/>
      <c r="QYN200" s="84"/>
      <c r="QYO200" s="84"/>
      <c r="QYP200" s="84"/>
      <c r="QYQ200" s="84"/>
      <c r="QYR200" s="84"/>
      <c r="QYS200" s="84"/>
      <c r="QYT200" s="84"/>
      <c r="QYU200" s="84"/>
      <c r="QYV200" s="84"/>
      <c r="QYW200" s="84"/>
      <c r="QYX200" s="84"/>
      <c r="QYY200" s="84"/>
      <c r="QYZ200" s="84"/>
      <c r="QZA200" s="84"/>
      <c r="QZB200" s="84"/>
      <c r="QZC200" s="84"/>
      <c r="QZD200" s="84"/>
      <c r="QZE200" s="84"/>
      <c r="QZF200" s="84"/>
      <c r="QZG200" s="84"/>
      <c r="QZH200" s="84"/>
      <c r="QZI200" s="84"/>
      <c r="QZJ200" s="84"/>
      <c r="QZK200" s="84"/>
      <c r="QZL200" s="84"/>
      <c r="QZM200" s="84"/>
      <c r="QZN200" s="84"/>
      <c r="QZO200" s="84"/>
      <c r="QZP200" s="84"/>
      <c r="QZQ200" s="84"/>
      <c r="QZR200" s="84"/>
      <c r="QZS200" s="84"/>
      <c r="QZT200" s="84"/>
      <c r="QZU200" s="84"/>
      <c r="QZV200" s="84"/>
      <c r="QZW200" s="84"/>
      <c r="QZX200" s="84"/>
      <c r="QZY200" s="84"/>
      <c r="QZZ200" s="84"/>
      <c r="RAA200" s="84"/>
      <c r="RAB200" s="84"/>
      <c r="RAC200" s="84"/>
      <c r="RAD200" s="84"/>
      <c r="RAE200" s="84"/>
      <c r="RAF200" s="84"/>
      <c r="RAG200" s="84"/>
      <c r="RAH200" s="84"/>
      <c r="RAI200" s="84"/>
      <c r="RAJ200" s="84"/>
      <c r="RAK200" s="84"/>
      <c r="RAL200" s="84"/>
      <c r="RAM200" s="84"/>
      <c r="RAN200" s="84"/>
      <c r="RAO200" s="84"/>
      <c r="RAP200" s="84"/>
      <c r="RAQ200" s="84"/>
      <c r="RAR200" s="84"/>
      <c r="RAS200" s="84"/>
      <c r="RAT200" s="84"/>
      <c r="RAU200" s="84"/>
      <c r="RAV200" s="84"/>
      <c r="RAW200" s="84"/>
      <c r="RAX200" s="84"/>
      <c r="RAY200" s="84"/>
      <c r="RAZ200" s="84"/>
      <c r="RBA200" s="84"/>
      <c r="RBB200" s="84"/>
      <c r="RBC200" s="84"/>
      <c r="RBD200" s="84"/>
      <c r="RBE200" s="84"/>
      <c r="RBF200" s="84"/>
      <c r="RBG200" s="84"/>
      <c r="RBH200" s="84"/>
      <c r="RBI200" s="84"/>
      <c r="RBJ200" s="84"/>
      <c r="RBK200" s="84"/>
      <c r="RBL200" s="84"/>
      <c r="RBM200" s="84"/>
      <c r="RBN200" s="84"/>
      <c r="RBO200" s="84"/>
      <c r="RBP200" s="84"/>
      <c r="RBQ200" s="84"/>
      <c r="RBR200" s="84"/>
      <c r="RBS200" s="84"/>
      <c r="RBT200" s="84"/>
      <c r="RBU200" s="84"/>
      <c r="RBV200" s="84"/>
      <c r="RBW200" s="84"/>
      <c r="RBX200" s="84"/>
      <c r="RBY200" s="84"/>
      <c r="RBZ200" s="84"/>
      <c r="RCA200" s="84"/>
      <c r="RCB200" s="84"/>
      <c r="RCC200" s="84"/>
      <c r="RCD200" s="84"/>
      <c r="RCE200" s="84"/>
      <c r="RCF200" s="84"/>
      <c r="RCG200" s="84"/>
      <c r="RCH200" s="84"/>
      <c r="RCI200" s="84"/>
      <c r="RCJ200" s="84"/>
      <c r="RCK200" s="84"/>
      <c r="RCL200" s="84"/>
      <c r="RCM200" s="84"/>
      <c r="RCN200" s="84"/>
      <c r="RCO200" s="84"/>
      <c r="RCP200" s="84"/>
      <c r="RCQ200" s="84"/>
      <c r="RCR200" s="84"/>
      <c r="RCS200" s="84"/>
      <c r="RCT200" s="84"/>
      <c r="RCU200" s="84"/>
      <c r="RCV200" s="84"/>
      <c r="RCW200" s="84"/>
      <c r="RCX200" s="84"/>
      <c r="RCY200" s="84"/>
      <c r="RCZ200" s="84"/>
      <c r="RDA200" s="84"/>
      <c r="RDB200" s="84"/>
      <c r="RDC200" s="84"/>
      <c r="RDD200" s="84"/>
      <c r="RDE200" s="84"/>
      <c r="RDF200" s="84"/>
      <c r="RDG200" s="84"/>
      <c r="RDH200" s="84"/>
      <c r="RDI200" s="84"/>
      <c r="RDJ200" s="84"/>
      <c r="RDK200" s="84"/>
      <c r="RDL200" s="84"/>
      <c r="RDM200" s="84"/>
      <c r="RDN200" s="84"/>
      <c r="RDO200" s="84"/>
      <c r="RDP200" s="84"/>
      <c r="RDQ200" s="84"/>
      <c r="RDR200" s="84"/>
      <c r="RDS200" s="84"/>
      <c r="RDT200" s="84"/>
      <c r="RDU200" s="84"/>
      <c r="RDV200" s="84"/>
      <c r="RDW200" s="84"/>
      <c r="RDX200" s="84"/>
      <c r="RDY200" s="84"/>
      <c r="RDZ200" s="84"/>
      <c r="REA200" s="84"/>
      <c r="REB200" s="84"/>
      <c r="REC200" s="84"/>
      <c r="RED200" s="84"/>
      <c r="REE200" s="84"/>
      <c r="REF200" s="84"/>
      <c r="REG200" s="84"/>
      <c r="REH200" s="84"/>
      <c r="REI200" s="84"/>
      <c r="REJ200" s="84"/>
      <c r="REK200" s="84"/>
      <c r="REL200" s="84"/>
      <c r="REM200" s="84"/>
      <c r="REN200" s="84"/>
      <c r="REO200" s="84"/>
      <c r="REP200" s="84"/>
      <c r="REQ200" s="84"/>
      <c r="RER200" s="84"/>
      <c r="RES200" s="84"/>
      <c r="RET200" s="84"/>
      <c r="REU200" s="84"/>
      <c r="REV200" s="84"/>
      <c r="REW200" s="84"/>
      <c r="REX200" s="84"/>
      <c r="REY200" s="84"/>
      <c r="REZ200" s="84"/>
      <c r="RFA200" s="84"/>
      <c r="RFB200" s="84"/>
      <c r="RFC200" s="84"/>
      <c r="RFD200" s="84"/>
      <c r="RFE200" s="84"/>
      <c r="RFF200" s="84"/>
      <c r="RFG200" s="84"/>
      <c r="RFH200" s="84"/>
      <c r="RFI200" s="84"/>
      <c r="RFJ200" s="84"/>
      <c r="RFK200" s="84"/>
      <c r="RFL200" s="84"/>
      <c r="RFM200" s="84"/>
      <c r="RFN200" s="84"/>
      <c r="RFO200" s="84"/>
      <c r="RFP200" s="84"/>
      <c r="RFQ200" s="84"/>
      <c r="RFR200" s="84"/>
      <c r="RFS200" s="84"/>
      <c r="RFT200" s="84"/>
      <c r="RFU200" s="84"/>
      <c r="RFV200" s="84"/>
      <c r="RFW200" s="84"/>
      <c r="RFX200" s="84"/>
      <c r="RFY200" s="84"/>
      <c r="RFZ200" s="84"/>
      <c r="RGA200" s="84"/>
      <c r="RGB200" s="84"/>
      <c r="RGC200" s="84"/>
      <c r="RGD200" s="84"/>
      <c r="RGE200" s="84"/>
      <c r="RGF200" s="84"/>
      <c r="RGG200" s="84"/>
      <c r="RGH200" s="84"/>
      <c r="RGI200" s="84"/>
      <c r="RGJ200" s="84"/>
      <c r="RGK200" s="84"/>
      <c r="RGL200" s="84"/>
      <c r="RGM200" s="84"/>
      <c r="RGN200" s="84"/>
      <c r="RGO200" s="84"/>
      <c r="RGP200" s="84"/>
      <c r="RGQ200" s="84"/>
      <c r="RGR200" s="84"/>
      <c r="RGS200" s="84"/>
      <c r="RGT200" s="84"/>
      <c r="RGU200" s="84"/>
      <c r="RGV200" s="84"/>
      <c r="RGW200" s="84"/>
      <c r="RGX200" s="84"/>
      <c r="RGY200" s="84"/>
      <c r="RGZ200" s="84"/>
      <c r="RHA200" s="84"/>
      <c r="RHB200" s="84"/>
      <c r="RHC200" s="84"/>
      <c r="RHD200" s="84"/>
      <c r="RHE200" s="84"/>
      <c r="RHF200" s="84"/>
      <c r="RHG200" s="84"/>
      <c r="RHH200" s="84"/>
      <c r="RHI200" s="84"/>
      <c r="RHJ200" s="84"/>
      <c r="RHK200" s="84"/>
      <c r="RHL200" s="84"/>
      <c r="RHM200" s="84"/>
      <c r="RHN200" s="84"/>
      <c r="RHO200" s="84"/>
      <c r="RHP200" s="84"/>
      <c r="RHQ200" s="84"/>
      <c r="RHR200" s="84"/>
      <c r="RHS200" s="84"/>
      <c r="RHT200" s="84"/>
      <c r="RHU200" s="84"/>
      <c r="RHV200" s="84"/>
      <c r="RHW200" s="84"/>
      <c r="RHX200" s="84"/>
      <c r="RHY200" s="84"/>
      <c r="RHZ200" s="84"/>
      <c r="RIA200" s="84"/>
      <c r="RIB200" s="84"/>
      <c r="RIC200" s="84"/>
      <c r="RID200" s="84"/>
      <c r="RIE200" s="84"/>
      <c r="RIF200" s="84"/>
      <c r="RIG200" s="84"/>
      <c r="RIH200" s="84"/>
      <c r="RII200" s="84"/>
      <c r="RIJ200" s="84"/>
      <c r="RIK200" s="84"/>
      <c r="RIL200" s="84"/>
      <c r="RIM200" s="84"/>
      <c r="RIN200" s="84"/>
      <c r="RIO200" s="84"/>
      <c r="RIP200" s="84"/>
      <c r="RIQ200" s="84"/>
      <c r="RIR200" s="84"/>
      <c r="RIS200" s="84"/>
      <c r="RIT200" s="84"/>
      <c r="RIU200" s="84"/>
      <c r="RIV200" s="84"/>
      <c r="RIW200" s="84"/>
      <c r="RIX200" s="84"/>
      <c r="RIY200" s="84"/>
      <c r="RIZ200" s="84"/>
      <c r="RJA200" s="84"/>
      <c r="RJB200" s="84"/>
      <c r="RJC200" s="84"/>
      <c r="RJD200" s="84"/>
      <c r="RJE200" s="84"/>
      <c r="RJF200" s="84"/>
      <c r="RJG200" s="84"/>
      <c r="RJH200" s="84"/>
      <c r="RJI200" s="84"/>
      <c r="RJJ200" s="84"/>
      <c r="RJK200" s="84"/>
      <c r="RJL200" s="84"/>
      <c r="RJM200" s="84"/>
      <c r="RJN200" s="84"/>
      <c r="RJO200" s="84"/>
      <c r="RJP200" s="84"/>
      <c r="RJQ200" s="84"/>
      <c r="RJR200" s="84"/>
      <c r="RJS200" s="84"/>
      <c r="RJT200" s="84"/>
      <c r="RJU200" s="84"/>
      <c r="RJV200" s="84"/>
      <c r="RJW200" s="84"/>
      <c r="RJX200" s="84"/>
      <c r="RJY200" s="84"/>
      <c r="RJZ200" s="84"/>
      <c r="RKA200" s="84"/>
      <c r="RKB200" s="84"/>
      <c r="RKC200" s="84"/>
      <c r="RKD200" s="84"/>
      <c r="RKE200" s="84"/>
      <c r="RKF200" s="84"/>
      <c r="RKG200" s="84"/>
      <c r="RKH200" s="84"/>
      <c r="RKI200" s="84"/>
      <c r="RKJ200" s="84"/>
      <c r="RKK200" s="84"/>
      <c r="RKL200" s="84"/>
      <c r="RKM200" s="84"/>
      <c r="RKN200" s="84"/>
      <c r="RKO200" s="84"/>
      <c r="RKP200" s="84"/>
      <c r="RKQ200" s="84"/>
      <c r="RKR200" s="84"/>
      <c r="RKS200" s="84"/>
      <c r="RKT200" s="84"/>
      <c r="RKU200" s="84"/>
      <c r="RKV200" s="84"/>
      <c r="RKW200" s="84"/>
      <c r="RKX200" s="84"/>
      <c r="RKY200" s="84"/>
      <c r="RKZ200" s="84"/>
      <c r="RLA200" s="84"/>
      <c r="RLB200" s="84"/>
      <c r="RLC200" s="84"/>
      <c r="RLD200" s="84"/>
      <c r="RLE200" s="84"/>
      <c r="RLF200" s="84"/>
      <c r="RLG200" s="84"/>
      <c r="RLH200" s="84"/>
      <c r="RLI200" s="84"/>
      <c r="RLJ200" s="84"/>
      <c r="RLK200" s="84"/>
      <c r="RLL200" s="84"/>
      <c r="RLM200" s="84"/>
      <c r="RLN200" s="84"/>
      <c r="RLO200" s="84"/>
      <c r="RLP200" s="84"/>
      <c r="RLQ200" s="84"/>
      <c r="RLR200" s="84"/>
      <c r="RLS200" s="84"/>
      <c r="RLT200" s="84"/>
      <c r="RLU200" s="84"/>
      <c r="RLV200" s="84"/>
      <c r="RLW200" s="84"/>
      <c r="RLX200" s="84"/>
      <c r="RLY200" s="84"/>
      <c r="RLZ200" s="84"/>
      <c r="RMA200" s="84"/>
      <c r="RMB200" s="84"/>
      <c r="RMC200" s="84"/>
      <c r="RMD200" s="84"/>
      <c r="RME200" s="84"/>
      <c r="RMF200" s="84"/>
      <c r="RMG200" s="84"/>
      <c r="RMH200" s="84"/>
      <c r="RMI200" s="84"/>
      <c r="RMJ200" s="84"/>
      <c r="RMK200" s="84"/>
      <c r="RML200" s="84"/>
      <c r="RMM200" s="84"/>
      <c r="RMN200" s="84"/>
      <c r="RMO200" s="84"/>
      <c r="RMP200" s="84"/>
      <c r="RMQ200" s="84"/>
      <c r="RMR200" s="84"/>
      <c r="RMS200" s="84"/>
      <c r="RMT200" s="84"/>
      <c r="RMU200" s="84"/>
      <c r="RMV200" s="84"/>
      <c r="RMW200" s="84"/>
      <c r="RMX200" s="84"/>
      <c r="RMY200" s="84"/>
      <c r="RMZ200" s="84"/>
      <c r="RNA200" s="84"/>
      <c r="RNB200" s="84"/>
      <c r="RNC200" s="84"/>
      <c r="RND200" s="84"/>
      <c r="RNE200" s="84"/>
      <c r="RNF200" s="84"/>
      <c r="RNG200" s="84"/>
      <c r="RNH200" s="84"/>
      <c r="RNI200" s="84"/>
      <c r="RNJ200" s="84"/>
      <c r="RNK200" s="84"/>
      <c r="RNL200" s="84"/>
      <c r="RNM200" s="84"/>
      <c r="RNN200" s="84"/>
      <c r="RNO200" s="84"/>
      <c r="RNP200" s="84"/>
      <c r="RNQ200" s="84"/>
      <c r="RNR200" s="84"/>
      <c r="RNS200" s="84"/>
      <c r="RNT200" s="84"/>
      <c r="RNU200" s="84"/>
      <c r="RNV200" s="84"/>
      <c r="RNW200" s="84"/>
      <c r="RNX200" s="84"/>
      <c r="RNY200" s="84"/>
      <c r="RNZ200" s="84"/>
      <c r="ROA200" s="84"/>
      <c r="ROB200" s="84"/>
      <c r="ROC200" s="84"/>
      <c r="ROD200" s="84"/>
      <c r="ROE200" s="84"/>
      <c r="ROF200" s="84"/>
      <c r="ROG200" s="84"/>
      <c r="ROH200" s="84"/>
      <c r="ROI200" s="84"/>
      <c r="ROJ200" s="84"/>
      <c r="ROK200" s="84"/>
      <c r="ROL200" s="84"/>
      <c r="ROM200" s="84"/>
      <c r="RON200" s="84"/>
      <c r="ROO200" s="84"/>
      <c r="ROP200" s="84"/>
      <c r="ROQ200" s="84"/>
      <c r="ROR200" s="84"/>
      <c r="ROS200" s="84"/>
      <c r="ROT200" s="84"/>
      <c r="ROU200" s="84"/>
      <c r="ROV200" s="84"/>
      <c r="ROW200" s="84"/>
      <c r="ROX200" s="84"/>
      <c r="ROY200" s="84"/>
      <c r="ROZ200" s="84"/>
      <c r="RPA200" s="84"/>
      <c r="RPB200" s="84"/>
      <c r="RPC200" s="84"/>
      <c r="RPD200" s="84"/>
      <c r="RPE200" s="84"/>
      <c r="RPF200" s="84"/>
      <c r="RPG200" s="84"/>
      <c r="RPH200" s="84"/>
      <c r="RPI200" s="84"/>
      <c r="RPJ200" s="84"/>
      <c r="RPK200" s="84"/>
      <c r="RPL200" s="84"/>
      <c r="RPM200" s="84"/>
      <c r="RPN200" s="84"/>
      <c r="RPO200" s="84"/>
      <c r="RPP200" s="84"/>
      <c r="RPQ200" s="84"/>
      <c r="RPR200" s="84"/>
      <c r="RPS200" s="84"/>
      <c r="RPT200" s="84"/>
      <c r="RPU200" s="84"/>
      <c r="RPV200" s="84"/>
      <c r="RPW200" s="84"/>
      <c r="RPX200" s="84"/>
      <c r="RPY200" s="84"/>
      <c r="RPZ200" s="84"/>
      <c r="RQA200" s="84"/>
      <c r="RQB200" s="84"/>
      <c r="RQC200" s="84"/>
      <c r="RQD200" s="84"/>
      <c r="RQE200" s="84"/>
      <c r="RQF200" s="84"/>
      <c r="RQG200" s="84"/>
      <c r="RQH200" s="84"/>
      <c r="RQI200" s="84"/>
      <c r="RQJ200" s="84"/>
      <c r="RQK200" s="84"/>
      <c r="RQL200" s="84"/>
      <c r="RQM200" s="84"/>
      <c r="RQN200" s="84"/>
      <c r="RQO200" s="84"/>
      <c r="RQP200" s="84"/>
      <c r="RQQ200" s="84"/>
      <c r="RQR200" s="84"/>
      <c r="RQS200" s="84"/>
      <c r="RQT200" s="84"/>
      <c r="RQU200" s="84"/>
      <c r="RQV200" s="84"/>
      <c r="RQW200" s="84"/>
      <c r="RQX200" s="84"/>
      <c r="RQY200" s="84"/>
      <c r="RQZ200" s="84"/>
      <c r="RRA200" s="84"/>
      <c r="RRB200" s="84"/>
      <c r="RRC200" s="84"/>
      <c r="RRD200" s="84"/>
      <c r="RRE200" s="84"/>
      <c r="RRF200" s="84"/>
      <c r="RRG200" s="84"/>
      <c r="RRH200" s="84"/>
      <c r="RRI200" s="84"/>
      <c r="RRJ200" s="84"/>
      <c r="RRK200" s="84"/>
      <c r="RRL200" s="84"/>
      <c r="RRM200" s="84"/>
      <c r="RRN200" s="84"/>
      <c r="RRO200" s="84"/>
      <c r="RRP200" s="84"/>
      <c r="RRQ200" s="84"/>
      <c r="RRR200" s="84"/>
      <c r="RRS200" s="84"/>
      <c r="RRT200" s="84"/>
      <c r="RRU200" s="84"/>
      <c r="RRV200" s="84"/>
      <c r="RRW200" s="84"/>
      <c r="RRX200" s="84"/>
      <c r="RRY200" s="84"/>
      <c r="RRZ200" s="84"/>
      <c r="RSA200" s="84"/>
      <c r="RSB200" s="84"/>
      <c r="RSC200" s="84"/>
      <c r="RSD200" s="84"/>
      <c r="RSE200" s="84"/>
      <c r="RSF200" s="84"/>
      <c r="RSG200" s="84"/>
      <c r="RSH200" s="84"/>
      <c r="RSI200" s="84"/>
      <c r="RSJ200" s="84"/>
      <c r="RSK200" s="84"/>
      <c r="RSL200" s="84"/>
      <c r="RSM200" s="84"/>
      <c r="RSN200" s="84"/>
      <c r="RSO200" s="84"/>
      <c r="RSP200" s="84"/>
      <c r="RSQ200" s="84"/>
      <c r="RSR200" s="84"/>
      <c r="RSS200" s="84"/>
      <c r="RST200" s="84"/>
      <c r="RSU200" s="84"/>
      <c r="RSV200" s="84"/>
      <c r="RSW200" s="84"/>
      <c r="RSX200" s="84"/>
      <c r="RSY200" s="84"/>
      <c r="RSZ200" s="84"/>
      <c r="RTA200" s="84"/>
      <c r="RTB200" s="84"/>
      <c r="RTC200" s="84"/>
      <c r="RTD200" s="84"/>
      <c r="RTE200" s="84"/>
      <c r="RTF200" s="84"/>
      <c r="RTG200" s="84"/>
      <c r="RTH200" s="84"/>
      <c r="RTI200" s="84"/>
      <c r="RTJ200" s="84"/>
      <c r="RTK200" s="84"/>
      <c r="RTL200" s="84"/>
      <c r="RTM200" s="84"/>
      <c r="RTN200" s="84"/>
      <c r="RTO200" s="84"/>
      <c r="RTP200" s="84"/>
      <c r="RTQ200" s="84"/>
      <c r="RTR200" s="84"/>
      <c r="RTS200" s="84"/>
      <c r="RTT200" s="84"/>
      <c r="RTU200" s="84"/>
      <c r="RTV200" s="84"/>
      <c r="RTW200" s="84"/>
      <c r="RTX200" s="84"/>
      <c r="RTY200" s="84"/>
      <c r="RTZ200" s="84"/>
      <c r="RUA200" s="84"/>
      <c r="RUB200" s="84"/>
      <c r="RUC200" s="84"/>
      <c r="RUD200" s="84"/>
      <c r="RUE200" s="84"/>
      <c r="RUF200" s="84"/>
      <c r="RUG200" s="84"/>
      <c r="RUH200" s="84"/>
      <c r="RUI200" s="84"/>
      <c r="RUJ200" s="84"/>
      <c r="RUK200" s="84"/>
      <c r="RUL200" s="84"/>
      <c r="RUM200" s="84"/>
      <c r="RUN200" s="84"/>
      <c r="RUO200" s="84"/>
      <c r="RUP200" s="84"/>
      <c r="RUQ200" s="84"/>
      <c r="RUR200" s="84"/>
      <c r="RUS200" s="84"/>
      <c r="RUT200" s="84"/>
      <c r="RUU200" s="84"/>
      <c r="RUV200" s="84"/>
      <c r="RUW200" s="84"/>
      <c r="RUX200" s="84"/>
      <c r="RUY200" s="84"/>
      <c r="RUZ200" s="84"/>
      <c r="RVA200" s="84"/>
      <c r="RVB200" s="84"/>
      <c r="RVC200" s="84"/>
      <c r="RVD200" s="84"/>
      <c r="RVE200" s="84"/>
      <c r="RVF200" s="84"/>
      <c r="RVG200" s="84"/>
      <c r="RVH200" s="84"/>
      <c r="RVI200" s="84"/>
      <c r="RVJ200" s="84"/>
      <c r="RVK200" s="84"/>
      <c r="RVL200" s="84"/>
      <c r="RVM200" s="84"/>
      <c r="RVN200" s="84"/>
      <c r="RVO200" s="84"/>
      <c r="RVP200" s="84"/>
      <c r="RVQ200" s="84"/>
      <c r="RVR200" s="84"/>
      <c r="RVS200" s="84"/>
      <c r="RVT200" s="84"/>
      <c r="RVU200" s="84"/>
      <c r="RVV200" s="84"/>
      <c r="RVW200" s="84"/>
      <c r="RVX200" s="84"/>
      <c r="RVY200" s="84"/>
      <c r="RVZ200" s="84"/>
      <c r="RWA200" s="84"/>
      <c r="RWB200" s="84"/>
      <c r="RWC200" s="84"/>
      <c r="RWD200" s="84"/>
      <c r="RWE200" s="84"/>
      <c r="RWF200" s="84"/>
      <c r="RWG200" s="84"/>
      <c r="RWH200" s="84"/>
      <c r="RWI200" s="84"/>
      <c r="RWJ200" s="84"/>
      <c r="RWK200" s="84"/>
      <c r="RWL200" s="84"/>
      <c r="RWM200" s="84"/>
      <c r="RWN200" s="84"/>
      <c r="RWO200" s="84"/>
      <c r="RWP200" s="84"/>
      <c r="RWQ200" s="84"/>
      <c r="RWR200" s="84"/>
      <c r="RWS200" s="84"/>
      <c r="RWT200" s="84"/>
      <c r="RWU200" s="84"/>
      <c r="RWV200" s="84"/>
      <c r="RWW200" s="84"/>
      <c r="RWX200" s="84"/>
      <c r="RWY200" s="84"/>
      <c r="RWZ200" s="84"/>
      <c r="RXA200" s="84"/>
      <c r="RXB200" s="84"/>
      <c r="RXC200" s="84"/>
      <c r="RXD200" s="84"/>
      <c r="RXE200" s="84"/>
      <c r="RXF200" s="84"/>
      <c r="RXG200" s="84"/>
      <c r="RXH200" s="84"/>
      <c r="RXI200" s="84"/>
      <c r="RXJ200" s="84"/>
      <c r="RXK200" s="84"/>
      <c r="RXL200" s="84"/>
      <c r="RXM200" s="84"/>
      <c r="RXN200" s="84"/>
      <c r="RXO200" s="84"/>
      <c r="RXP200" s="84"/>
      <c r="RXQ200" s="84"/>
      <c r="RXR200" s="84"/>
      <c r="RXS200" s="84"/>
      <c r="RXT200" s="84"/>
      <c r="RXU200" s="84"/>
      <c r="RXV200" s="84"/>
      <c r="RXW200" s="84"/>
      <c r="RXX200" s="84"/>
      <c r="RXY200" s="84"/>
      <c r="RXZ200" s="84"/>
      <c r="RYA200" s="84"/>
      <c r="RYB200" s="84"/>
      <c r="RYC200" s="84"/>
      <c r="RYD200" s="84"/>
      <c r="RYE200" s="84"/>
      <c r="RYF200" s="84"/>
      <c r="RYG200" s="84"/>
      <c r="RYH200" s="84"/>
      <c r="RYI200" s="84"/>
      <c r="RYJ200" s="84"/>
      <c r="RYK200" s="84"/>
      <c r="RYL200" s="84"/>
      <c r="RYM200" s="84"/>
      <c r="RYN200" s="84"/>
      <c r="RYO200" s="84"/>
      <c r="RYP200" s="84"/>
      <c r="RYQ200" s="84"/>
      <c r="RYR200" s="84"/>
      <c r="RYS200" s="84"/>
      <c r="RYT200" s="84"/>
      <c r="RYU200" s="84"/>
      <c r="RYV200" s="84"/>
      <c r="RYW200" s="84"/>
      <c r="RYX200" s="84"/>
      <c r="RYY200" s="84"/>
      <c r="RYZ200" s="84"/>
      <c r="RZA200" s="84"/>
      <c r="RZB200" s="84"/>
      <c r="RZC200" s="84"/>
      <c r="RZD200" s="84"/>
      <c r="RZE200" s="84"/>
      <c r="RZF200" s="84"/>
      <c r="RZG200" s="84"/>
      <c r="RZH200" s="84"/>
      <c r="RZI200" s="84"/>
      <c r="RZJ200" s="84"/>
      <c r="RZK200" s="84"/>
      <c r="RZL200" s="84"/>
      <c r="RZM200" s="84"/>
      <c r="RZN200" s="84"/>
      <c r="RZO200" s="84"/>
      <c r="RZP200" s="84"/>
      <c r="RZQ200" s="84"/>
      <c r="RZR200" s="84"/>
      <c r="RZS200" s="84"/>
      <c r="RZT200" s="84"/>
      <c r="RZU200" s="84"/>
      <c r="RZV200" s="84"/>
      <c r="RZW200" s="84"/>
      <c r="RZX200" s="84"/>
      <c r="RZY200" s="84"/>
      <c r="RZZ200" s="84"/>
      <c r="SAA200" s="84"/>
      <c r="SAB200" s="84"/>
      <c r="SAC200" s="84"/>
      <c r="SAD200" s="84"/>
      <c r="SAE200" s="84"/>
      <c r="SAF200" s="84"/>
      <c r="SAG200" s="84"/>
      <c r="SAH200" s="84"/>
      <c r="SAI200" s="84"/>
      <c r="SAJ200" s="84"/>
      <c r="SAK200" s="84"/>
      <c r="SAL200" s="84"/>
      <c r="SAM200" s="84"/>
      <c r="SAN200" s="84"/>
      <c r="SAO200" s="84"/>
      <c r="SAP200" s="84"/>
      <c r="SAQ200" s="84"/>
      <c r="SAR200" s="84"/>
      <c r="SAS200" s="84"/>
      <c r="SAT200" s="84"/>
      <c r="SAU200" s="84"/>
      <c r="SAV200" s="84"/>
      <c r="SAW200" s="84"/>
      <c r="SAX200" s="84"/>
      <c r="SAY200" s="84"/>
      <c r="SAZ200" s="84"/>
      <c r="SBA200" s="84"/>
      <c r="SBB200" s="84"/>
      <c r="SBC200" s="84"/>
      <c r="SBD200" s="84"/>
      <c r="SBE200" s="84"/>
      <c r="SBF200" s="84"/>
      <c r="SBG200" s="84"/>
      <c r="SBH200" s="84"/>
      <c r="SBI200" s="84"/>
      <c r="SBJ200" s="84"/>
      <c r="SBK200" s="84"/>
      <c r="SBL200" s="84"/>
      <c r="SBM200" s="84"/>
      <c r="SBN200" s="84"/>
      <c r="SBO200" s="84"/>
      <c r="SBP200" s="84"/>
      <c r="SBQ200" s="84"/>
      <c r="SBR200" s="84"/>
      <c r="SBS200" s="84"/>
      <c r="SBT200" s="84"/>
      <c r="SBU200" s="84"/>
      <c r="SBV200" s="84"/>
      <c r="SBW200" s="84"/>
      <c r="SBX200" s="84"/>
      <c r="SBY200" s="84"/>
      <c r="SBZ200" s="84"/>
      <c r="SCA200" s="84"/>
      <c r="SCB200" s="84"/>
      <c r="SCC200" s="84"/>
      <c r="SCD200" s="84"/>
      <c r="SCE200" s="84"/>
      <c r="SCF200" s="84"/>
      <c r="SCG200" s="84"/>
      <c r="SCH200" s="84"/>
      <c r="SCI200" s="84"/>
      <c r="SCJ200" s="84"/>
      <c r="SCK200" s="84"/>
      <c r="SCL200" s="84"/>
      <c r="SCM200" s="84"/>
      <c r="SCN200" s="84"/>
      <c r="SCO200" s="84"/>
      <c r="SCP200" s="84"/>
      <c r="SCQ200" s="84"/>
      <c r="SCR200" s="84"/>
      <c r="SCS200" s="84"/>
      <c r="SCT200" s="84"/>
      <c r="SCU200" s="84"/>
      <c r="SCV200" s="84"/>
      <c r="SCW200" s="84"/>
      <c r="SCX200" s="84"/>
      <c r="SCY200" s="84"/>
      <c r="SCZ200" s="84"/>
      <c r="SDA200" s="84"/>
      <c r="SDB200" s="84"/>
      <c r="SDC200" s="84"/>
      <c r="SDD200" s="84"/>
      <c r="SDE200" s="84"/>
      <c r="SDF200" s="84"/>
      <c r="SDG200" s="84"/>
      <c r="SDH200" s="84"/>
      <c r="SDI200" s="84"/>
      <c r="SDJ200" s="84"/>
      <c r="SDK200" s="84"/>
      <c r="SDL200" s="84"/>
      <c r="SDM200" s="84"/>
      <c r="SDN200" s="84"/>
      <c r="SDO200" s="84"/>
      <c r="SDP200" s="84"/>
      <c r="SDQ200" s="84"/>
      <c r="SDR200" s="84"/>
      <c r="SDS200" s="84"/>
      <c r="SDT200" s="84"/>
      <c r="SDU200" s="84"/>
      <c r="SDV200" s="84"/>
      <c r="SDW200" s="84"/>
      <c r="SDX200" s="84"/>
      <c r="SDY200" s="84"/>
      <c r="SDZ200" s="84"/>
      <c r="SEA200" s="84"/>
      <c r="SEB200" s="84"/>
      <c r="SEC200" s="84"/>
      <c r="SED200" s="84"/>
      <c r="SEE200" s="84"/>
      <c r="SEF200" s="84"/>
      <c r="SEG200" s="84"/>
      <c r="SEH200" s="84"/>
      <c r="SEI200" s="84"/>
      <c r="SEJ200" s="84"/>
      <c r="SEK200" s="84"/>
      <c r="SEL200" s="84"/>
      <c r="SEM200" s="84"/>
      <c r="SEN200" s="84"/>
      <c r="SEO200" s="84"/>
      <c r="SEP200" s="84"/>
      <c r="SEQ200" s="84"/>
      <c r="SER200" s="84"/>
      <c r="SES200" s="84"/>
      <c r="SET200" s="84"/>
      <c r="SEU200" s="84"/>
      <c r="SEV200" s="84"/>
      <c r="SEW200" s="84"/>
      <c r="SEX200" s="84"/>
      <c r="SEY200" s="84"/>
      <c r="SEZ200" s="84"/>
      <c r="SFA200" s="84"/>
      <c r="SFB200" s="84"/>
      <c r="SFC200" s="84"/>
      <c r="SFD200" s="84"/>
      <c r="SFE200" s="84"/>
      <c r="SFF200" s="84"/>
      <c r="SFG200" s="84"/>
      <c r="SFH200" s="84"/>
      <c r="SFI200" s="84"/>
      <c r="SFJ200" s="84"/>
      <c r="SFK200" s="84"/>
      <c r="SFL200" s="84"/>
      <c r="SFM200" s="84"/>
      <c r="SFN200" s="84"/>
      <c r="SFO200" s="84"/>
      <c r="SFP200" s="84"/>
      <c r="SFQ200" s="84"/>
      <c r="SFR200" s="84"/>
      <c r="SFS200" s="84"/>
      <c r="SFT200" s="84"/>
      <c r="SFU200" s="84"/>
      <c r="SFV200" s="84"/>
      <c r="SFW200" s="84"/>
      <c r="SFX200" s="84"/>
      <c r="SFY200" s="84"/>
      <c r="SFZ200" s="84"/>
      <c r="SGA200" s="84"/>
      <c r="SGB200" s="84"/>
      <c r="SGC200" s="84"/>
      <c r="SGD200" s="84"/>
      <c r="SGE200" s="84"/>
      <c r="SGF200" s="84"/>
      <c r="SGG200" s="84"/>
      <c r="SGH200" s="84"/>
      <c r="SGI200" s="84"/>
      <c r="SGJ200" s="84"/>
      <c r="SGK200" s="84"/>
      <c r="SGL200" s="84"/>
      <c r="SGM200" s="84"/>
      <c r="SGN200" s="84"/>
      <c r="SGO200" s="84"/>
      <c r="SGP200" s="84"/>
      <c r="SGQ200" s="84"/>
      <c r="SGR200" s="84"/>
      <c r="SGS200" s="84"/>
      <c r="SGT200" s="84"/>
      <c r="SGU200" s="84"/>
      <c r="SGV200" s="84"/>
      <c r="SGW200" s="84"/>
      <c r="SGX200" s="84"/>
      <c r="SGY200" s="84"/>
      <c r="SGZ200" s="84"/>
      <c r="SHA200" s="84"/>
      <c r="SHB200" s="84"/>
      <c r="SHC200" s="84"/>
      <c r="SHD200" s="84"/>
      <c r="SHE200" s="84"/>
      <c r="SHF200" s="84"/>
      <c r="SHG200" s="84"/>
      <c r="SHH200" s="84"/>
      <c r="SHI200" s="84"/>
      <c r="SHJ200" s="84"/>
      <c r="SHK200" s="84"/>
      <c r="SHL200" s="84"/>
      <c r="SHM200" s="84"/>
      <c r="SHN200" s="84"/>
      <c r="SHO200" s="84"/>
      <c r="SHP200" s="84"/>
      <c r="SHQ200" s="84"/>
      <c r="SHR200" s="84"/>
      <c r="SHS200" s="84"/>
      <c r="SHT200" s="84"/>
      <c r="SHU200" s="84"/>
      <c r="SHV200" s="84"/>
      <c r="SHW200" s="84"/>
      <c r="SHX200" s="84"/>
      <c r="SHY200" s="84"/>
      <c r="SHZ200" s="84"/>
      <c r="SIA200" s="84"/>
      <c r="SIB200" s="84"/>
      <c r="SIC200" s="84"/>
      <c r="SID200" s="84"/>
      <c r="SIE200" s="84"/>
      <c r="SIF200" s="84"/>
      <c r="SIG200" s="84"/>
      <c r="SIH200" s="84"/>
      <c r="SII200" s="84"/>
      <c r="SIJ200" s="84"/>
      <c r="SIK200" s="84"/>
      <c r="SIL200" s="84"/>
      <c r="SIM200" s="84"/>
      <c r="SIN200" s="84"/>
      <c r="SIO200" s="84"/>
      <c r="SIP200" s="84"/>
      <c r="SIQ200" s="84"/>
      <c r="SIR200" s="84"/>
      <c r="SIS200" s="84"/>
      <c r="SIT200" s="84"/>
      <c r="SIU200" s="84"/>
      <c r="SIV200" s="84"/>
      <c r="SIW200" s="84"/>
      <c r="SIX200" s="84"/>
      <c r="SIY200" s="84"/>
      <c r="SIZ200" s="84"/>
      <c r="SJA200" s="84"/>
      <c r="SJB200" s="84"/>
      <c r="SJC200" s="84"/>
      <c r="SJD200" s="84"/>
      <c r="SJE200" s="84"/>
      <c r="SJF200" s="84"/>
      <c r="SJG200" s="84"/>
      <c r="SJH200" s="84"/>
      <c r="SJI200" s="84"/>
      <c r="SJJ200" s="84"/>
      <c r="SJK200" s="84"/>
      <c r="SJL200" s="84"/>
      <c r="SJM200" s="84"/>
      <c r="SJN200" s="84"/>
      <c r="SJO200" s="84"/>
      <c r="SJP200" s="84"/>
      <c r="SJQ200" s="84"/>
      <c r="SJR200" s="84"/>
      <c r="SJS200" s="84"/>
      <c r="SJT200" s="84"/>
      <c r="SJU200" s="84"/>
      <c r="SJV200" s="84"/>
      <c r="SJW200" s="84"/>
      <c r="SJX200" s="84"/>
      <c r="SJY200" s="84"/>
      <c r="SJZ200" s="84"/>
      <c r="SKA200" s="84"/>
      <c r="SKB200" s="84"/>
      <c r="SKC200" s="84"/>
      <c r="SKD200" s="84"/>
      <c r="SKE200" s="84"/>
      <c r="SKF200" s="84"/>
      <c r="SKG200" s="84"/>
      <c r="SKH200" s="84"/>
      <c r="SKI200" s="84"/>
      <c r="SKJ200" s="84"/>
      <c r="SKK200" s="84"/>
      <c r="SKL200" s="84"/>
      <c r="SKM200" s="84"/>
      <c r="SKN200" s="84"/>
      <c r="SKO200" s="84"/>
      <c r="SKP200" s="84"/>
      <c r="SKQ200" s="84"/>
      <c r="SKR200" s="84"/>
      <c r="SKS200" s="84"/>
      <c r="SKT200" s="84"/>
      <c r="SKU200" s="84"/>
      <c r="SKV200" s="84"/>
      <c r="SKW200" s="84"/>
      <c r="SKX200" s="84"/>
      <c r="SKY200" s="84"/>
      <c r="SKZ200" s="84"/>
      <c r="SLA200" s="84"/>
      <c r="SLB200" s="84"/>
      <c r="SLC200" s="84"/>
      <c r="SLD200" s="84"/>
      <c r="SLE200" s="84"/>
      <c r="SLF200" s="84"/>
      <c r="SLG200" s="84"/>
      <c r="SLH200" s="84"/>
      <c r="SLI200" s="84"/>
      <c r="SLJ200" s="84"/>
      <c r="SLK200" s="84"/>
      <c r="SLL200" s="84"/>
      <c r="SLM200" s="84"/>
      <c r="SLN200" s="84"/>
      <c r="SLO200" s="84"/>
      <c r="SLP200" s="84"/>
      <c r="SLQ200" s="84"/>
      <c r="SLR200" s="84"/>
      <c r="SLS200" s="84"/>
      <c r="SLT200" s="84"/>
      <c r="SLU200" s="84"/>
      <c r="SLV200" s="84"/>
      <c r="SLW200" s="84"/>
      <c r="SLX200" s="84"/>
      <c r="SLY200" s="84"/>
      <c r="SLZ200" s="84"/>
      <c r="SMA200" s="84"/>
      <c r="SMB200" s="84"/>
      <c r="SMC200" s="84"/>
      <c r="SMD200" s="84"/>
      <c r="SME200" s="84"/>
      <c r="SMF200" s="84"/>
      <c r="SMG200" s="84"/>
      <c r="SMH200" s="84"/>
      <c r="SMI200" s="84"/>
      <c r="SMJ200" s="84"/>
      <c r="SMK200" s="84"/>
      <c r="SML200" s="84"/>
      <c r="SMM200" s="84"/>
      <c r="SMN200" s="84"/>
      <c r="SMO200" s="84"/>
      <c r="SMP200" s="84"/>
      <c r="SMQ200" s="84"/>
      <c r="SMR200" s="84"/>
      <c r="SMS200" s="84"/>
      <c r="SMT200" s="84"/>
      <c r="SMU200" s="84"/>
      <c r="SMV200" s="84"/>
      <c r="SMW200" s="84"/>
      <c r="SMX200" s="84"/>
      <c r="SMY200" s="84"/>
      <c r="SMZ200" s="84"/>
      <c r="SNA200" s="84"/>
      <c r="SNB200" s="84"/>
      <c r="SNC200" s="84"/>
      <c r="SND200" s="84"/>
      <c r="SNE200" s="84"/>
      <c r="SNF200" s="84"/>
      <c r="SNG200" s="84"/>
      <c r="SNH200" s="84"/>
      <c r="SNI200" s="84"/>
      <c r="SNJ200" s="84"/>
      <c r="SNK200" s="84"/>
      <c r="SNL200" s="84"/>
      <c r="SNM200" s="84"/>
      <c r="SNN200" s="84"/>
      <c r="SNO200" s="84"/>
      <c r="SNP200" s="84"/>
      <c r="SNQ200" s="84"/>
      <c r="SNR200" s="84"/>
      <c r="SNS200" s="84"/>
      <c r="SNT200" s="84"/>
      <c r="SNU200" s="84"/>
      <c r="SNV200" s="84"/>
      <c r="SNW200" s="84"/>
      <c r="SNX200" s="84"/>
      <c r="SNY200" s="84"/>
      <c r="SNZ200" s="84"/>
      <c r="SOA200" s="84"/>
      <c r="SOB200" s="84"/>
      <c r="SOC200" s="84"/>
      <c r="SOD200" s="84"/>
      <c r="SOE200" s="84"/>
      <c r="SOF200" s="84"/>
      <c r="SOG200" s="84"/>
      <c r="SOH200" s="84"/>
      <c r="SOI200" s="84"/>
      <c r="SOJ200" s="84"/>
      <c r="SOK200" s="84"/>
      <c r="SOL200" s="84"/>
      <c r="SOM200" s="84"/>
      <c r="SON200" s="84"/>
      <c r="SOO200" s="84"/>
      <c r="SOP200" s="84"/>
      <c r="SOQ200" s="84"/>
      <c r="SOR200" s="84"/>
      <c r="SOS200" s="84"/>
      <c r="SOT200" s="84"/>
      <c r="SOU200" s="84"/>
      <c r="SOV200" s="84"/>
      <c r="SOW200" s="84"/>
      <c r="SOX200" s="84"/>
      <c r="SOY200" s="84"/>
      <c r="SOZ200" s="84"/>
      <c r="SPA200" s="84"/>
      <c r="SPB200" s="84"/>
      <c r="SPC200" s="84"/>
      <c r="SPD200" s="84"/>
      <c r="SPE200" s="84"/>
      <c r="SPF200" s="84"/>
      <c r="SPG200" s="84"/>
      <c r="SPH200" s="84"/>
      <c r="SPI200" s="84"/>
      <c r="SPJ200" s="84"/>
      <c r="SPK200" s="84"/>
      <c r="SPL200" s="84"/>
      <c r="SPM200" s="84"/>
      <c r="SPN200" s="84"/>
      <c r="SPO200" s="84"/>
      <c r="SPP200" s="84"/>
      <c r="SPQ200" s="84"/>
      <c r="SPR200" s="84"/>
      <c r="SPS200" s="84"/>
      <c r="SPT200" s="84"/>
      <c r="SPU200" s="84"/>
      <c r="SPV200" s="84"/>
      <c r="SPW200" s="84"/>
      <c r="SPX200" s="84"/>
      <c r="SPY200" s="84"/>
      <c r="SPZ200" s="84"/>
      <c r="SQA200" s="84"/>
      <c r="SQB200" s="84"/>
      <c r="SQC200" s="84"/>
      <c r="SQD200" s="84"/>
      <c r="SQE200" s="84"/>
      <c r="SQF200" s="84"/>
      <c r="SQG200" s="84"/>
      <c r="SQH200" s="84"/>
      <c r="SQI200" s="84"/>
      <c r="SQJ200" s="84"/>
      <c r="SQK200" s="84"/>
      <c r="SQL200" s="84"/>
      <c r="SQM200" s="84"/>
      <c r="SQN200" s="84"/>
      <c r="SQO200" s="84"/>
      <c r="SQP200" s="84"/>
      <c r="SQQ200" s="84"/>
      <c r="SQR200" s="84"/>
      <c r="SQS200" s="84"/>
      <c r="SQT200" s="84"/>
      <c r="SQU200" s="84"/>
      <c r="SQV200" s="84"/>
      <c r="SQW200" s="84"/>
      <c r="SQX200" s="84"/>
      <c r="SQY200" s="84"/>
      <c r="SQZ200" s="84"/>
      <c r="SRA200" s="84"/>
      <c r="SRB200" s="84"/>
      <c r="SRC200" s="84"/>
      <c r="SRD200" s="84"/>
      <c r="SRE200" s="84"/>
      <c r="SRF200" s="84"/>
      <c r="SRG200" s="84"/>
      <c r="SRH200" s="84"/>
      <c r="SRI200" s="84"/>
      <c r="SRJ200" s="84"/>
      <c r="SRK200" s="84"/>
      <c r="SRL200" s="84"/>
      <c r="SRM200" s="84"/>
      <c r="SRN200" s="84"/>
      <c r="SRO200" s="84"/>
      <c r="SRP200" s="84"/>
      <c r="SRQ200" s="84"/>
      <c r="SRR200" s="84"/>
      <c r="SRS200" s="84"/>
      <c r="SRT200" s="84"/>
      <c r="SRU200" s="84"/>
      <c r="SRV200" s="84"/>
      <c r="SRW200" s="84"/>
      <c r="SRX200" s="84"/>
      <c r="SRY200" s="84"/>
      <c r="SRZ200" s="84"/>
      <c r="SSA200" s="84"/>
      <c r="SSB200" s="84"/>
      <c r="SSC200" s="84"/>
      <c r="SSD200" s="84"/>
      <c r="SSE200" s="84"/>
      <c r="SSF200" s="84"/>
      <c r="SSG200" s="84"/>
      <c r="SSH200" s="84"/>
      <c r="SSI200" s="84"/>
      <c r="SSJ200" s="84"/>
      <c r="SSK200" s="84"/>
      <c r="SSL200" s="84"/>
      <c r="SSM200" s="84"/>
      <c r="SSN200" s="84"/>
      <c r="SSO200" s="84"/>
      <c r="SSP200" s="84"/>
      <c r="SSQ200" s="84"/>
      <c r="SSR200" s="84"/>
      <c r="SSS200" s="84"/>
      <c r="SST200" s="84"/>
      <c r="SSU200" s="84"/>
      <c r="SSV200" s="84"/>
      <c r="SSW200" s="84"/>
      <c r="SSX200" s="84"/>
      <c r="SSY200" s="84"/>
      <c r="SSZ200" s="84"/>
      <c r="STA200" s="84"/>
      <c r="STB200" s="84"/>
      <c r="STC200" s="84"/>
      <c r="STD200" s="84"/>
      <c r="STE200" s="84"/>
      <c r="STF200" s="84"/>
      <c r="STG200" s="84"/>
      <c r="STH200" s="84"/>
      <c r="STI200" s="84"/>
      <c r="STJ200" s="84"/>
      <c r="STK200" s="84"/>
      <c r="STL200" s="84"/>
      <c r="STM200" s="84"/>
      <c r="STN200" s="84"/>
      <c r="STO200" s="84"/>
      <c r="STP200" s="84"/>
      <c r="STQ200" s="84"/>
      <c r="STR200" s="84"/>
      <c r="STS200" s="84"/>
      <c r="STT200" s="84"/>
      <c r="STU200" s="84"/>
      <c r="STV200" s="84"/>
      <c r="STW200" s="84"/>
      <c r="STX200" s="84"/>
      <c r="STY200" s="84"/>
      <c r="STZ200" s="84"/>
      <c r="SUA200" s="84"/>
      <c r="SUB200" s="84"/>
      <c r="SUC200" s="84"/>
      <c r="SUD200" s="84"/>
      <c r="SUE200" s="84"/>
      <c r="SUF200" s="84"/>
      <c r="SUG200" s="84"/>
      <c r="SUH200" s="84"/>
      <c r="SUI200" s="84"/>
      <c r="SUJ200" s="84"/>
      <c r="SUK200" s="84"/>
      <c r="SUL200" s="84"/>
      <c r="SUM200" s="84"/>
      <c r="SUN200" s="84"/>
      <c r="SUO200" s="84"/>
      <c r="SUP200" s="84"/>
      <c r="SUQ200" s="84"/>
      <c r="SUR200" s="84"/>
      <c r="SUS200" s="84"/>
      <c r="SUT200" s="84"/>
      <c r="SUU200" s="84"/>
      <c r="SUV200" s="84"/>
      <c r="SUW200" s="84"/>
      <c r="SUX200" s="84"/>
      <c r="SUY200" s="84"/>
      <c r="SUZ200" s="84"/>
      <c r="SVA200" s="84"/>
      <c r="SVB200" s="84"/>
      <c r="SVC200" s="84"/>
      <c r="SVD200" s="84"/>
      <c r="SVE200" s="84"/>
      <c r="SVF200" s="84"/>
      <c r="SVG200" s="84"/>
      <c r="SVH200" s="84"/>
      <c r="SVI200" s="84"/>
      <c r="SVJ200" s="84"/>
      <c r="SVK200" s="84"/>
      <c r="SVL200" s="84"/>
      <c r="SVM200" s="84"/>
      <c r="SVN200" s="84"/>
      <c r="SVO200" s="84"/>
      <c r="SVP200" s="84"/>
      <c r="SVQ200" s="84"/>
      <c r="SVR200" s="84"/>
      <c r="SVS200" s="84"/>
      <c r="SVT200" s="84"/>
      <c r="SVU200" s="84"/>
      <c r="SVV200" s="84"/>
      <c r="SVW200" s="84"/>
      <c r="SVX200" s="84"/>
      <c r="SVY200" s="84"/>
      <c r="SVZ200" s="84"/>
      <c r="SWA200" s="84"/>
      <c r="SWB200" s="84"/>
      <c r="SWC200" s="84"/>
      <c r="SWD200" s="84"/>
      <c r="SWE200" s="84"/>
      <c r="SWF200" s="84"/>
      <c r="SWG200" s="84"/>
      <c r="SWH200" s="84"/>
      <c r="SWI200" s="84"/>
      <c r="SWJ200" s="84"/>
      <c r="SWK200" s="84"/>
      <c r="SWL200" s="84"/>
      <c r="SWM200" s="84"/>
      <c r="SWN200" s="84"/>
      <c r="SWO200" s="84"/>
      <c r="SWP200" s="84"/>
      <c r="SWQ200" s="84"/>
      <c r="SWR200" s="84"/>
      <c r="SWS200" s="84"/>
      <c r="SWT200" s="84"/>
      <c r="SWU200" s="84"/>
      <c r="SWV200" s="84"/>
      <c r="SWW200" s="84"/>
      <c r="SWX200" s="84"/>
      <c r="SWY200" s="84"/>
      <c r="SWZ200" s="84"/>
      <c r="SXA200" s="84"/>
      <c r="SXB200" s="84"/>
      <c r="SXC200" s="84"/>
      <c r="SXD200" s="84"/>
      <c r="SXE200" s="84"/>
      <c r="SXF200" s="84"/>
      <c r="SXG200" s="84"/>
      <c r="SXH200" s="84"/>
      <c r="SXI200" s="84"/>
      <c r="SXJ200" s="84"/>
      <c r="SXK200" s="84"/>
      <c r="SXL200" s="84"/>
      <c r="SXM200" s="84"/>
      <c r="SXN200" s="84"/>
      <c r="SXO200" s="84"/>
      <c r="SXP200" s="84"/>
      <c r="SXQ200" s="84"/>
      <c r="SXR200" s="84"/>
      <c r="SXS200" s="84"/>
      <c r="SXT200" s="84"/>
      <c r="SXU200" s="84"/>
      <c r="SXV200" s="84"/>
      <c r="SXW200" s="84"/>
      <c r="SXX200" s="84"/>
      <c r="SXY200" s="84"/>
      <c r="SXZ200" s="84"/>
      <c r="SYA200" s="84"/>
      <c r="SYB200" s="84"/>
      <c r="SYC200" s="84"/>
      <c r="SYD200" s="84"/>
      <c r="SYE200" s="84"/>
      <c r="SYF200" s="84"/>
      <c r="SYG200" s="84"/>
      <c r="SYH200" s="84"/>
      <c r="SYI200" s="84"/>
      <c r="SYJ200" s="84"/>
      <c r="SYK200" s="84"/>
      <c r="SYL200" s="84"/>
      <c r="SYM200" s="84"/>
      <c r="SYN200" s="84"/>
      <c r="SYO200" s="84"/>
      <c r="SYP200" s="84"/>
      <c r="SYQ200" s="84"/>
      <c r="SYR200" s="84"/>
      <c r="SYS200" s="84"/>
      <c r="SYT200" s="84"/>
      <c r="SYU200" s="84"/>
      <c r="SYV200" s="84"/>
      <c r="SYW200" s="84"/>
      <c r="SYX200" s="84"/>
      <c r="SYY200" s="84"/>
      <c r="SYZ200" s="84"/>
      <c r="SZA200" s="84"/>
      <c r="SZB200" s="84"/>
      <c r="SZC200" s="84"/>
      <c r="SZD200" s="84"/>
      <c r="SZE200" s="84"/>
      <c r="SZF200" s="84"/>
      <c r="SZG200" s="84"/>
      <c r="SZH200" s="84"/>
      <c r="SZI200" s="84"/>
      <c r="SZJ200" s="84"/>
      <c r="SZK200" s="84"/>
      <c r="SZL200" s="84"/>
      <c r="SZM200" s="84"/>
      <c r="SZN200" s="84"/>
      <c r="SZO200" s="84"/>
      <c r="SZP200" s="84"/>
      <c r="SZQ200" s="84"/>
      <c r="SZR200" s="84"/>
      <c r="SZS200" s="84"/>
      <c r="SZT200" s="84"/>
      <c r="SZU200" s="84"/>
      <c r="SZV200" s="84"/>
      <c r="SZW200" s="84"/>
      <c r="SZX200" s="84"/>
      <c r="SZY200" s="84"/>
      <c r="SZZ200" s="84"/>
      <c r="TAA200" s="84"/>
      <c r="TAB200" s="84"/>
      <c r="TAC200" s="84"/>
      <c r="TAD200" s="84"/>
      <c r="TAE200" s="84"/>
      <c r="TAF200" s="84"/>
      <c r="TAG200" s="84"/>
      <c r="TAH200" s="84"/>
      <c r="TAI200" s="84"/>
      <c r="TAJ200" s="84"/>
      <c r="TAK200" s="84"/>
      <c r="TAL200" s="84"/>
      <c r="TAM200" s="84"/>
      <c r="TAN200" s="84"/>
      <c r="TAO200" s="84"/>
      <c r="TAP200" s="84"/>
      <c r="TAQ200" s="84"/>
      <c r="TAR200" s="84"/>
      <c r="TAS200" s="84"/>
      <c r="TAT200" s="84"/>
      <c r="TAU200" s="84"/>
      <c r="TAV200" s="84"/>
      <c r="TAW200" s="84"/>
      <c r="TAX200" s="84"/>
      <c r="TAY200" s="84"/>
      <c r="TAZ200" s="84"/>
      <c r="TBA200" s="84"/>
      <c r="TBB200" s="84"/>
      <c r="TBC200" s="84"/>
      <c r="TBD200" s="84"/>
      <c r="TBE200" s="84"/>
      <c r="TBF200" s="84"/>
      <c r="TBG200" s="84"/>
      <c r="TBH200" s="84"/>
      <c r="TBI200" s="84"/>
      <c r="TBJ200" s="84"/>
      <c r="TBK200" s="84"/>
      <c r="TBL200" s="84"/>
      <c r="TBM200" s="84"/>
      <c r="TBN200" s="84"/>
      <c r="TBO200" s="84"/>
      <c r="TBP200" s="84"/>
      <c r="TBQ200" s="84"/>
      <c r="TBR200" s="84"/>
      <c r="TBS200" s="84"/>
      <c r="TBT200" s="84"/>
      <c r="TBU200" s="84"/>
      <c r="TBV200" s="84"/>
      <c r="TBW200" s="84"/>
      <c r="TBX200" s="84"/>
      <c r="TBY200" s="84"/>
      <c r="TBZ200" s="84"/>
      <c r="TCA200" s="84"/>
      <c r="TCB200" s="84"/>
      <c r="TCC200" s="84"/>
      <c r="TCD200" s="84"/>
      <c r="TCE200" s="84"/>
      <c r="TCF200" s="84"/>
      <c r="TCG200" s="84"/>
      <c r="TCH200" s="84"/>
      <c r="TCI200" s="84"/>
      <c r="TCJ200" s="84"/>
      <c r="TCK200" s="84"/>
      <c r="TCL200" s="84"/>
      <c r="TCM200" s="84"/>
      <c r="TCN200" s="84"/>
      <c r="TCO200" s="84"/>
      <c r="TCP200" s="84"/>
      <c r="TCQ200" s="84"/>
      <c r="TCR200" s="84"/>
      <c r="TCS200" s="84"/>
      <c r="TCT200" s="84"/>
      <c r="TCU200" s="84"/>
      <c r="TCV200" s="84"/>
      <c r="TCW200" s="84"/>
      <c r="TCX200" s="84"/>
      <c r="TCY200" s="84"/>
      <c r="TCZ200" s="84"/>
      <c r="TDA200" s="84"/>
      <c r="TDB200" s="84"/>
      <c r="TDC200" s="84"/>
      <c r="TDD200" s="84"/>
      <c r="TDE200" s="84"/>
      <c r="TDF200" s="84"/>
      <c r="TDG200" s="84"/>
      <c r="TDH200" s="84"/>
      <c r="TDI200" s="84"/>
      <c r="TDJ200" s="84"/>
      <c r="TDK200" s="84"/>
      <c r="TDL200" s="84"/>
      <c r="TDM200" s="84"/>
      <c r="TDN200" s="84"/>
      <c r="TDO200" s="84"/>
      <c r="TDP200" s="84"/>
      <c r="TDQ200" s="84"/>
      <c r="TDR200" s="84"/>
      <c r="TDS200" s="84"/>
      <c r="TDT200" s="84"/>
      <c r="TDU200" s="84"/>
      <c r="TDV200" s="84"/>
      <c r="TDW200" s="84"/>
      <c r="TDX200" s="84"/>
      <c r="TDY200" s="84"/>
      <c r="TDZ200" s="84"/>
      <c r="TEA200" s="84"/>
      <c r="TEB200" s="84"/>
      <c r="TEC200" s="84"/>
      <c r="TED200" s="84"/>
      <c r="TEE200" s="84"/>
      <c r="TEF200" s="84"/>
      <c r="TEG200" s="84"/>
      <c r="TEH200" s="84"/>
      <c r="TEI200" s="84"/>
      <c r="TEJ200" s="84"/>
      <c r="TEK200" s="84"/>
      <c r="TEL200" s="84"/>
      <c r="TEM200" s="84"/>
      <c r="TEN200" s="84"/>
      <c r="TEO200" s="84"/>
      <c r="TEP200" s="84"/>
      <c r="TEQ200" s="84"/>
      <c r="TER200" s="84"/>
      <c r="TES200" s="84"/>
      <c r="TET200" s="84"/>
      <c r="TEU200" s="84"/>
      <c r="TEV200" s="84"/>
      <c r="TEW200" s="84"/>
      <c r="TEX200" s="84"/>
      <c r="TEY200" s="84"/>
      <c r="TEZ200" s="84"/>
      <c r="TFA200" s="84"/>
      <c r="TFB200" s="84"/>
      <c r="TFC200" s="84"/>
      <c r="TFD200" s="84"/>
      <c r="TFE200" s="84"/>
      <c r="TFF200" s="84"/>
      <c r="TFG200" s="84"/>
      <c r="TFH200" s="84"/>
      <c r="TFI200" s="84"/>
      <c r="TFJ200" s="84"/>
      <c r="TFK200" s="84"/>
      <c r="TFL200" s="84"/>
      <c r="TFM200" s="84"/>
      <c r="TFN200" s="84"/>
      <c r="TFO200" s="84"/>
      <c r="TFP200" s="84"/>
      <c r="TFQ200" s="84"/>
      <c r="TFR200" s="84"/>
      <c r="TFS200" s="84"/>
      <c r="TFT200" s="84"/>
      <c r="TFU200" s="84"/>
      <c r="TFV200" s="84"/>
      <c r="TFW200" s="84"/>
      <c r="TFX200" s="84"/>
      <c r="TFY200" s="84"/>
      <c r="TFZ200" s="84"/>
      <c r="TGA200" s="84"/>
      <c r="TGB200" s="84"/>
      <c r="TGC200" s="84"/>
      <c r="TGD200" s="84"/>
      <c r="TGE200" s="84"/>
      <c r="TGF200" s="84"/>
      <c r="TGG200" s="84"/>
      <c r="TGH200" s="84"/>
      <c r="TGI200" s="84"/>
      <c r="TGJ200" s="84"/>
      <c r="TGK200" s="84"/>
      <c r="TGL200" s="84"/>
      <c r="TGM200" s="84"/>
      <c r="TGN200" s="84"/>
      <c r="TGO200" s="84"/>
      <c r="TGP200" s="84"/>
      <c r="TGQ200" s="84"/>
      <c r="TGR200" s="84"/>
      <c r="TGS200" s="84"/>
      <c r="TGT200" s="84"/>
      <c r="TGU200" s="84"/>
      <c r="TGV200" s="84"/>
      <c r="TGW200" s="84"/>
      <c r="TGX200" s="84"/>
      <c r="TGY200" s="84"/>
      <c r="TGZ200" s="84"/>
      <c r="THA200" s="84"/>
      <c r="THB200" s="84"/>
      <c r="THC200" s="84"/>
      <c r="THD200" s="84"/>
      <c r="THE200" s="84"/>
      <c r="THF200" s="84"/>
      <c r="THG200" s="84"/>
      <c r="THH200" s="84"/>
      <c r="THI200" s="84"/>
      <c r="THJ200" s="84"/>
      <c r="THK200" s="84"/>
      <c r="THL200" s="84"/>
      <c r="THM200" s="84"/>
      <c r="THN200" s="84"/>
      <c r="THO200" s="84"/>
      <c r="THP200" s="84"/>
      <c r="THQ200" s="84"/>
      <c r="THR200" s="84"/>
      <c r="THS200" s="84"/>
      <c r="THT200" s="84"/>
      <c r="THU200" s="84"/>
      <c r="THV200" s="84"/>
      <c r="THW200" s="84"/>
      <c r="THX200" s="84"/>
      <c r="THY200" s="84"/>
      <c r="THZ200" s="84"/>
      <c r="TIA200" s="84"/>
      <c r="TIB200" s="84"/>
      <c r="TIC200" s="84"/>
      <c r="TID200" s="84"/>
      <c r="TIE200" s="84"/>
      <c r="TIF200" s="84"/>
      <c r="TIG200" s="84"/>
      <c r="TIH200" s="84"/>
      <c r="TII200" s="84"/>
      <c r="TIJ200" s="84"/>
      <c r="TIK200" s="84"/>
      <c r="TIL200" s="84"/>
      <c r="TIM200" s="84"/>
      <c r="TIN200" s="84"/>
      <c r="TIO200" s="84"/>
      <c r="TIP200" s="84"/>
      <c r="TIQ200" s="84"/>
      <c r="TIR200" s="84"/>
      <c r="TIS200" s="84"/>
      <c r="TIT200" s="84"/>
      <c r="TIU200" s="84"/>
      <c r="TIV200" s="84"/>
      <c r="TIW200" s="84"/>
      <c r="TIX200" s="84"/>
      <c r="TIY200" s="84"/>
      <c r="TIZ200" s="84"/>
      <c r="TJA200" s="84"/>
      <c r="TJB200" s="84"/>
      <c r="TJC200" s="84"/>
      <c r="TJD200" s="84"/>
      <c r="TJE200" s="84"/>
      <c r="TJF200" s="84"/>
      <c r="TJG200" s="84"/>
      <c r="TJH200" s="84"/>
      <c r="TJI200" s="84"/>
      <c r="TJJ200" s="84"/>
      <c r="TJK200" s="84"/>
      <c r="TJL200" s="84"/>
      <c r="TJM200" s="84"/>
      <c r="TJN200" s="84"/>
      <c r="TJO200" s="84"/>
      <c r="TJP200" s="84"/>
      <c r="TJQ200" s="84"/>
      <c r="TJR200" s="84"/>
      <c r="TJS200" s="84"/>
      <c r="TJT200" s="84"/>
      <c r="TJU200" s="84"/>
      <c r="TJV200" s="84"/>
      <c r="TJW200" s="84"/>
      <c r="TJX200" s="84"/>
      <c r="TJY200" s="84"/>
      <c r="TJZ200" s="84"/>
      <c r="TKA200" s="84"/>
      <c r="TKB200" s="84"/>
      <c r="TKC200" s="84"/>
      <c r="TKD200" s="84"/>
      <c r="TKE200" s="84"/>
      <c r="TKF200" s="84"/>
      <c r="TKG200" s="84"/>
      <c r="TKH200" s="84"/>
      <c r="TKI200" s="84"/>
      <c r="TKJ200" s="84"/>
      <c r="TKK200" s="84"/>
      <c r="TKL200" s="84"/>
      <c r="TKM200" s="84"/>
      <c r="TKN200" s="84"/>
      <c r="TKO200" s="84"/>
      <c r="TKP200" s="84"/>
      <c r="TKQ200" s="84"/>
      <c r="TKR200" s="84"/>
      <c r="TKS200" s="84"/>
      <c r="TKT200" s="84"/>
      <c r="TKU200" s="84"/>
      <c r="TKV200" s="84"/>
      <c r="TKW200" s="84"/>
      <c r="TKX200" s="84"/>
      <c r="TKY200" s="84"/>
      <c r="TKZ200" s="84"/>
      <c r="TLA200" s="84"/>
      <c r="TLB200" s="84"/>
      <c r="TLC200" s="84"/>
      <c r="TLD200" s="84"/>
      <c r="TLE200" s="84"/>
      <c r="TLF200" s="84"/>
      <c r="TLG200" s="84"/>
      <c r="TLH200" s="84"/>
      <c r="TLI200" s="84"/>
      <c r="TLJ200" s="84"/>
      <c r="TLK200" s="84"/>
      <c r="TLL200" s="84"/>
      <c r="TLM200" s="84"/>
      <c r="TLN200" s="84"/>
      <c r="TLO200" s="84"/>
      <c r="TLP200" s="84"/>
      <c r="TLQ200" s="84"/>
      <c r="TLR200" s="84"/>
      <c r="TLS200" s="84"/>
      <c r="TLT200" s="84"/>
      <c r="TLU200" s="84"/>
      <c r="TLV200" s="84"/>
      <c r="TLW200" s="84"/>
      <c r="TLX200" s="84"/>
      <c r="TLY200" s="84"/>
      <c r="TLZ200" s="84"/>
      <c r="TMA200" s="84"/>
      <c r="TMB200" s="84"/>
      <c r="TMC200" s="84"/>
      <c r="TMD200" s="84"/>
      <c r="TME200" s="84"/>
      <c r="TMF200" s="84"/>
      <c r="TMG200" s="84"/>
      <c r="TMH200" s="84"/>
      <c r="TMI200" s="84"/>
      <c r="TMJ200" s="84"/>
      <c r="TMK200" s="84"/>
      <c r="TML200" s="84"/>
      <c r="TMM200" s="84"/>
      <c r="TMN200" s="84"/>
      <c r="TMO200" s="84"/>
      <c r="TMP200" s="84"/>
      <c r="TMQ200" s="84"/>
      <c r="TMR200" s="84"/>
      <c r="TMS200" s="84"/>
      <c r="TMT200" s="84"/>
      <c r="TMU200" s="84"/>
      <c r="TMV200" s="84"/>
      <c r="TMW200" s="84"/>
      <c r="TMX200" s="84"/>
      <c r="TMY200" s="84"/>
      <c r="TMZ200" s="84"/>
      <c r="TNA200" s="84"/>
      <c r="TNB200" s="84"/>
      <c r="TNC200" s="84"/>
      <c r="TND200" s="84"/>
      <c r="TNE200" s="84"/>
      <c r="TNF200" s="84"/>
      <c r="TNG200" s="84"/>
      <c r="TNH200" s="84"/>
      <c r="TNI200" s="84"/>
      <c r="TNJ200" s="84"/>
      <c r="TNK200" s="84"/>
      <c r="TNL200" s="84"/>
      <c r="TNM200" s="84"/>
      <c r="TNN200" s="84"/>
      <c r="TNO200" s="84"/>
      <c r="TNP200" s="84"/>
      <c r="TNQ200" s="84"/>
      <c r="TNR200" s="84"/>
      <c r="TNS200" s="84"/>
      <c r="TNT200" s="84"/>
      <c r="TNU200" s="84"/>
      <c r="TNV200" s="84"/>
      <c r="TNW200" s="84"/>
      <c r="TNX200" s="84"/>
      <c r="TNY200" s="84"/>
      <c r="TNZ200" s="84"/>
      <c r="TOA200" s="84"/>
      <c r="TOB200" s="84"/>
      <c r="TOC200" s="84"/>
      <c r="TOD200" s="84"/>
      <c r="TOE200" s="84"/>
      <c r="TOF200" s="84"/>
      <c r="TOG200" s="84"/>
      <c r="TOH200" s="84"/>
      <c r="TOI200" s="84"/>
      <c r="TOJ200" s="84"/>
      <c r="TOK200" s="84"/>
      <c r="TOL200" s="84"/>
      <c r="TOM200" s="84"/>
      <c r="TON200" s="84"/>
      <c r="TOO200" s="84"/>
      <c r="TOP200" s="84"/>
      <c r="TOQ200" s="84"/>
      <c r="TOR200" s="84"/>
      <c r="TOS200" s="84"/>
      <c r="TOT200" s="84"/>
      <c r="TOU200" s="84"/>
      <c r="TOV200" s="84"/>
      <c r="TOW200" s="84"/>
      <c r="TOX200" s="84"/>
      <c r="TOY200" s="84"/>
      <c r="TOZ200" s="84"/>
      <c r="TPA200" s="84"/>
      <c r="TPB200" s="84"/>
      <c r="TPC200" s="84"/>
      <c r="TPD200" s="84"/>
      <c r="TPE200" s="84"/>
      <c r="TPF200" s="84"/>
      <c r="TPG200" s="84"/>
      <c r="TPH200" s="84"/>
      <c r="TPI200" s="84"/>
      <c r="TPJ200" s="84"/>
      <c r="TPK200" s="84"/>
      <c r="TPL200" s="84"/>
      <c r="TPM200" s="84"/>
      <c r="TPN200" s="84"/>
      <c r="TPO200" s="84"/>
      <c r="TPP200" s="84"/>
      <c r="TPQ200" s="84"/>
      <c r="TPR200" s="84"/>
      <c r="TPS200" s="84"/>
      <c r="TPT200" s="84"/>
      <c r="TPU200" s="84"/>
      <c r="TPV200" s="84"/>
      <c r="TPW200" s="84"/>
      <c r="TPX200" s="84"/>
      <c r="TPY200" s="84"/>
      <c r="TPZ200" s="84"/>
      <c r="TQA200" s="84"/>
      <c r="TQB200" s="84"/>
      <c r="TQC200" s="84"/>
      <c r="TQD200" s="84"/>
      <c r="TQE200" s="84"/>
      <c r="TQF200" s="84"/>
      <c r="TQG200" s="84"/>
      <c r="TQH200" s="84"/>
      <c r="TQI200" s="84"/>
      <c r="TQJ200" s="84"/>
      <c r="TQK200" s="84"/>
      <c r="TQL200" s="84"/>
      <c r="TQM200" s="84"/>
      <c r="TQN200" s="84"/>
      <c r="TQO200" s="84"/>
      <c r="TQP200" s="84"/>
      <c r="TQQ200" s="84"/>
      <c r="TQR200" s="84"/>
      <c r="TQS200" s="84"/>
      <c r="TQT200" s="84"/>
      <c r="TQU200" s="84"/>
      <c r="TQV200" s="84"/>
      <c r="TQW200" s="84"/>
      <c r="TQX200" s="84"/>
      <c r="TQY200" s="84"/>
      <c r="TQZ200" s="84"/>
      <c r="TRA200" s="84"/>
      <c r="TRB200" s="84"/>
      <c r="TRC200" s="84"/>
      <c r="TRD200" s="84"/>
      <c r="TRE200" s="84"/>
      <c r="TRF200" s="84"/>
      <c r="TRG200" s="84"/>
      <c r="TRH200" s="84"/>
      <c r="TRI200" s="84"/>
      <c r="TRJ200" s="84"/>
      <c r="TRK200" s="84"/>
      <c r="TRL200" s="84"/>
      <c r="TRM200" s="84"/>
      <c r="TRN200" s="84"/>
      <c r="TRO200" s="84"/>
      <c r="TRP200" s="84"/>
      <c r="TRQ200" s="84"/>
      <c r="TRR200" s="84"/>
      <c r="TRS200" s="84"/>
      <c r="TRT200" s="84"/>
      <c r="TRU200" s="84"/>
      <c r="TRV200" s="84"/>
      <c r="TRW200" s="84"/>
      <c r="TRX200" s="84"/>
      <c r="TRY200" s="84"/>
      <c r="TRZ200" s="84"/>
      <c r="TSA200" s="84"/>
      <c r="TSB200" s="84"/>
      <c r="TSC200" s="84"/>
      <c r="TSD200" s="84"/>
      <c r="TSE200" s="84"/>
      <c r="TSF200" s="84"/>
      <c r="TSG200" s="84"/>
      <c r="TSH200" s="84"/>
      <c r="TSI200" s="84"/>
      <c r="TSJ200" s="84"/>
      <c r="TSK200" s="84"/>
      <c r="TSL200" s="84"/>
      <c r="TSM200" s="84"/>
      <c r="TSN200" s="84"/>
      <c r="TSO200" s="84"/>
      <c r="TSP200" s="84"/>
      <c r="TSQ200" s="84"/>
      <c r="TSR200" s="84"/>
      <c r="TSS200" s="84"/>
      <c r="TST200" s="84"/>
      <c r="TSU200" s="84"/>
      <c r="TSV200" s="84"/>
      <c r="TSW200" s="84"/>
      <c r="TSX200" s="84"/>
      <c r="TSY200" s="84"/>
      <c r="TSZ200" s="84"/>
      <c r="TTA200" s="84"/>
      <c r="TTB200" s="84"/>
      <c r="TTC200" s="84"/>
      <c r="TTD200" s="84"/>
      <c r="TTE200" s="84"/>
      <c r="TTF200" s="84"/>
      <c r="TTG200" s="84"/>
      <c r="TTH200" s="84"/>
      <c r="TTI200" s="84"/>
      <c r="TTJ200" s="84"/>
      <c r="TTK200" s="84"/>
      <c r="TTL200" s="84"/>
      <c r="TTM200" s="84"/>
      <c r="TTN200" s="84"/>
      <c r="TTO200" s="84"/>
      <c r="TTP200" s="84"/>
      <c r="TTQ200" s="84"/>
      <c r="TTR200" s="84"/>
      <c r="TTS200" s="84"/>
      <c r="TTT200" s="84"/>
      <c r="TTU200" s="84"/>
      <c r="TTV200" s="84"/>
      <c r="TTW200" s="84"/>
      <c r="TTX200" s="84"/>
      <c r="TTY200" s="84"/>
      <c r="TTZ200" s="84"/>
      <c r="TUA200" s="84"/>
      <c r="TUB200" s="84"/>
      <c r="TUC200" s="84"/>
      <c r="TUD200" s="84"/>
      <c r="TUE200" s="84"/>
      <c r="TUF200" s="84"/>
      <c r="TUG200" s="84"/>
      <c r="TUH200" s="84"/>
      <c r="TUI200" s="84"/>
      <c r="TUJ200" s="84"/>
      <c r="TUK200" s="84"/>
      <c r="TUL200" s="84"/>
      <c r="TUM200" s="84"/>
      <c r="TUN200" s="84"/>
      <c r="TUO200" s="84"/>
      <c r="TUP200" s="84"/>
      <c r="TUQ200" s="84"/>
      <c r="TUR200" s="84"/>
      <c r="TUS200" s="84"/>
      <c r="TUT200" s="84"/>
      <c r="TUU200" s="84"/>
      <c r="TUV200" s="84"/>
      <c r="TUW200" s="84"/>
      <c r="TUX200" s="84"/>
      <c r="TUY200" s="84"/>
      <c r="TUZ200" s="84"/>
      <c r="TVA200" s="84"/>
      <c r="TVB200" s="84"/>
      <c r="TVC200" s="84"/>
      <c r="TVD200" s="84"/>
      <c r="TVE200" s="84"/>
      <c r="TVF200" s="84"/>
      <c r="TVG200" s="84"/>
      <c r="TVH200" s="84"/>
      <c r="TVI200" s="84"/>
      <c r="TVJ200" s="84"/>
      <c r="TVK200" s="84"/>
      <c r="TVL200" s="84"/>
      <c r="TVM200" s="84"/>
      <c r="TVN200" s="84"/>
      <c r="TVO200" s="84"/>
      <c r="TVP200" s="84"/>
      <c r="TVQ200" s="84"/>
      <c r="TVR200" s="84"/>
      <c r="TVS200" s="84"/>
      <c r="TVT200" s="84"/>
      <c r="TVU200" s="84"/>
      <c r="TVV200" s="84"/>
      <c r="TVW200" s="84"/>
      <c r="TVX200" s="84"/>
      <c r="TVY200" s="84"/>
      <c r="TVZ200" s="84"/>
      <c r="TWA200" s="84"/>
      <c r="TWB200" s="84"/>
      <c r="TWC200" s="84"/>
      <c r="TWD200" s="84"/>
      <c r="TWE200" s="84"/>
      <c r="TWF200" s="84"/>
      <c r="TWG200" s="84"/>
      <c r="TWH200" s="84"/>
      <c r="TWI200" s="84"/>
      <c r="TWJ200" s="84"/>
      <c r="TWK200" s="84"/>
      <c r="TWL200" s="84"/>
      <c r="TWM200" s="84"/>
      <c r="TWN200" s="84"/>
      <c r="TWO200" s="84"/>
      <c r="TWP200" s="84"/>
      <c r="TWQ200" s="84"/>
      <c r="TWR200" s="84"/>
      <c r="TWS200" s="84"/>
      <c r="TWT200" s="84"/>
      <c r="TWU200" s="84"/>
      <c r="TWV200" s="84"/>
      <c r="TWW200" s="84"/>
      <c r="TWX200" s="84"/>
      <c r="TWY200" s="84"/>
      <c r="TWZ200" s="84"/>
      <c r="TXA200" s="84"/>
      <c r="TXB200" s="84"/>
      <c r="TXC200" s="84"/>
      <c r="TXD200" s="84"/>
      <c r="TXE200" s="84"/>
      <c r="TXF200" s="84"/>
      <c r="TXG200" s="84"/>
      <c r="TXH200" s="84"/>
      <c r="TXI200" s="84"/>
      <c r="TXJ200" s="84"/>
      <c r="TXK200" s="84"/>
      <c r="TXL200" s="84"/>
      <c r="TXM200" s="84"/>
      <c r="TXN200" s="84"/>
      <c r="TXO200" s="84"/>
      <c r="TXP200" s="84"/>
      <c r="TXQ200" s="84"/>
      <c r="TXR200" s="84"/>
      <c r="TXS200" s="84"/>
      <c r="TXT200" s="84"/>
      <c r="TXU200" s="84"/>
      <c r="TXV200" s="84"/>
      <c r="TXW200" s="84"/>
      <c r="TXX200" s="84"/>
      <c r="TXY200" s="84"/>
      <c r="TXZ200" s="84"/>
      <c r="TYA200" s="84"/>
      <c r="TYB200" s="84"/>
      <c r="TYC200" s="84"/>
      <c r="TYD200" s="84"/>
      <c r="TYE200" s="84"/>
      <c r="TYF200" s="84"/>
      <c r="TYG200" s="84"/>
      <c r="TYH200" s="84"/>
      <c r="TYI200" s="84"/>
      <c r="TYJ200" s="84"/>
      <c r="TYK200" s="84"/>
      <c r="TYL200" s="84"/>
      <c r="TYM200" s="84"/>
      <c r="TYN200" s="84"/>
      <c r="TYO200" s="84"/>
      <c r="TYP200" s="84"/>
      <c r="TYQ200" s="84"/>
      <c r="TYR200" s="84"/>
      <c r="TYS200" s="84"/>
      <c r="TYT200" s="84"/>
      <c r="TYU200" s="84"/>
      <c r="TYV200" s="84"/>
      <c r="TYW200" s="84"/>
      <c r="TYX200" s="84"/>
      <c r="TYY200" s="84"/>
      <c r="TYZ200" s="84"/>
      <c r="TZA200" s="84"/>
      <c r="TZB200" s="84"/>
      <c r="TZC200" s="84"/>
      <c r="TZD200" s="84"/>
      <c r="TZE200" s="84"/>
      <c r="TZF200" s="84"/>
      <c r="TZG200" s="84"/>
      <c r="TZH200" s="84"/>
      <c r="TZI200" s="84"/>
      <c r="TZJ200" s="84"/>
      <c r="TZK200" s="84"/>
      <c r="TZL200" s="84"/>
      <c r="TZM200" s="84"/>
      <c r="TZN200" s="84"/>
      <c r="TZO200" s="84"/>
      <c r="TZP200" s="84"/>
      <c r="TZQ200" s="84"/>
      <c r="TZR200" s="84"/>
      <c r="TZS200" s="84"/>
      <c r="TZT200" s="84"/>
      <c r="TZU200" s="84"/>
      <c r="TZV200" s="84"/>
      <c r="TZW200" s="84"/>
      <c r="TZX200" s="84"/>
      <c r="TZY200" s="84"/>
      <c r="TZZ200" s="84"/>
      <c r="UAA200" s="84"/>
      <c r="UAB200" s="84"/>
      <c r="UAC200" s="84"/>
      <c r="UAD200" s="84"/>
      <c r="UAE200" s="84"/>
      <c r="UAF200" s="84"/>
      <c r="UAG200" s="84"/>
      <c r="UAH200" s="84"/>
      <c r="UAI200" s="84"/>
      <c r="UAJ200" s="84"/>
      <c r="UAK200" s="84"/>
      <c r="UAL200" s="84"/>
      <c r="UAM200" s="84"/>
      <c r="UAN200" s="84"/>
      <c r="UAO200" s="84"/>
      <c r="UAP200" s="84"/>
      <c r="UAQ200" s="84"/>
      <c r="UAR200" s="84"/>
      <c r="UAS200" s="84"/>
      <c r="UAT200" s="84"/>
      <c r="UAU200" s="84"/>
      <c r="UAV200" s="84"/>
      <c r="UAW200" s="84"/>
      <c r="UAX200" s="84"/>
      <c r="UAY200" s="84"/>
      <c r="UAZ200" s="84"/>
      <c r="UBA200" s="84"/>
      <c r="UBB200" s="84"/>
      <c r="UBC200" s="84"/>
      <c r="UBD200" s="84"/>
      <c r="UBE200" s="84"/>
      <c r="UBF200" s="84"/>
      <c r="UBG200" s="84"/>
      <c r="UBH200" s="84"/>
      <c r="UBI200" s="84"/>
      <c r="UBJ200" s="84"/>
      <c r="UBK200" s="84"/>
      <c r="UBL200" s="84"/>
      <c r="UBM200" s="84"/>
      <c r="UBN200" s="84"/>
      <c r="UBO200" s="84"/>
      <c r="UBP200" s="84"/>
      <c r="UBQ200" s="84"/>
      <c r="UBR200" s="84"/>
      <c r="UBS200" s="84"/>
      <c r="UBT200" s="84"/>
      <c r="UBU200" s="84"/>
      <c r="UBV200" s="84"/>
      <c r="UBW200" s="84"/>
      <c r="UBX200" s="84"/>
      <c r="UBY200" s="84"/>
      <c r="UBZ200" s="84"/>
      <c r="UCA200" s="84"/>
      <c r="UCB200" s="84"/>
      <c r="UCC200" s="84"/>
      <c r="UCD200" s="84"/>
      <c r="UCE200" s="84"/>
      <c r="UCF200" s="84"/>
      <c r="UCG200" s="84"/>
      <c r="UCH200" s="84"/>
      <c r="UCI200" s="84"/>
      <c r="UCJ200" s="84"/>
      <c r="UCK200" s="84"/>
      <c r="UCL200" s="84"/>
      <c r="UCM200" s="84"/>
      <c r="UCN200" s="84"/>
      <c r="UCO200" s="84"/>
      <c r="UCP200" s="84"/>
      <c r="UCQ200" s="84"/>
      <c r="UCR200" s="84"/>
      <c r="UCS200" s="84"/>
      <c r="UCT200" s="84"/>
      <c r="UCU200" s="84"/>
      <c r="UCV200" s="84"/>
      <c r="UCW200" s="84"/>
      <c r="UCX200" s="84"/>
      <c r="UCY200" s="84"/>
      <c r="UCZ200" s="84"/>
      <c r="UDA200" s="84"/>
      <c r="UDB200" s="84"/>
      <c r="UDC200" s="84"/>
      <c r="UDD200" s="84"/>
      <c r="UDE200" s="84"/>
      <c r="UDF200" s="84"/>
      <c r="UDG200" s="84"/>
      <c r="UDH200" s="84"/>
      <c r="UDI200" s="84"/>
      <c r="UDJ200" s="84"/>
      <c r="UDK200" s="84"/>
      <c r="UDL200" s="84"/>
      <c r="UDM200" s="84"/>
      <c r="UDN200" s="84"/>
      <c r="UDO200" s="84"/>
      <c r="UDP200" s="84"/>
      <c r="UDQ200" s="84"/>
      <c r="UDR200" s="84"/>
      <c r="UDS200" s="84"/>
      <c r="UDT200" s="84"/>
      <c r="UDU200" s="84"/>
      <c r="UDV200" s="84"/>
      <c r="UDW200" s="84"/>
      <c r="UDX200" s="84"/>
      <c r="UDY200" s="84"/>
      <c r="UDZ200" s="84"/>
      <c r="UEA200" s="84"/>
      <c r="UEB200" s="84"/>
      <c r="UEC200" s="84"/>
      <c r="UED200" s="84"/>
      <c r="UEE200" s="84"/>
      <c r="UEF200" s="84"/>
      <c r="UEG200" s="84"/>
      <c r="UEH200" s="84"/>
      <c r="UEI200" s="84"/>
      <c r="UEJ200" s="84"/>
      <c r="UEK200" s="84"/>
      <c r="UEL200" s="84"/>
      <c r="UEM200" s="84"/>
      <c r="UEN200" s="84"/>
      <c r="UEO200" s="84"/>
      <c r="UEP200" s="84"/>
      <c r="UEQ200" s="84"/>
      <c r="UER200" s="84"/>
      <c r="UES200" s="84"/>
      <c r="UET200" s="84"/>
      <c r="UEU200" s="84"/>
      <c r="UEV200" s="84"/>
      <c r="UEW200" s="84"/>
      <c r="UEX200" s="84"/>
      <c r="UEY200" s="84"/>
      <c r="UEZ200" s="84"/>
      <c r="UFA200" s="84"/>
      <c r="UFB200" s="84"/>
      <c r="UFC200" s="84"/>
      <c r="UFD200" s="84"/>
      <c r="UFE200" s="84"/>
      <c r="UFF200" s="84"/>
      <c r="UFG200" s="84"/>
      <c r="UFH200" s="84"/>
      <c r="UFI200" s="84"/>
      <c r="UFJ200" s="84"/>
      <c r="UFK200" s="84"/>
      <c r="UFL200" s="84"/>
      <c r="UFM200" s="84"/>
      <c r="UFN200" s="84"/>
      <c r="UFO200" s="84"/>
      <c r="UFP200" s="84"/>
      <c r="UFQ200" s="84"/>
      <c r="UFR200" s="84"/>
      <c r="UFS200" s="84"/>
      <c r="UFT200" s="84"/>
      <c r="UFU200" s="84"/>
      <c r="UFV200" s="84"/>
      <c r="UFW200" s="84"/>
      <c r="UFX200" s="84"/>
      <c r="UFY200" s="84"/>
      <c r="UFZ200" s="84"/>
      <c r="UGA200" s="84"/>
      <c r="UGB200" s="84"/>
      <c r="UGC200" s="84"/>
      <c r="UGD200" s="84"/>
      <c r="UGE200" s="84"/>
      <c r="UGF200" s="84"/>
      <c r="UGG200" s="84"/>
      <c r="UGH200" s="84"/>
      <c r="UGI200" s="84"/>
      <c r="UGJ200" s="84"/>
      <c r="UGK200" s="84"/>
      <c r="UGL200" s="84"/>
      <c r="UGM200" s="84"/>
      <c r="UGN200" s="84"/>
      <c r="UGO200" s="84"/>
      <c r="UGP200" s="84"/>
      <c r="UGQ200" s="84"/>
      <c r="UGR200" s="84"/>
      <c r="UGS200" s="84"/>
      <c r="UGT200" s="84"/>
      <c r="UGU200" s="84"/>
      <c r="UGV200" s="84"/>
      <c r="UGW200" s="84"/>
      <c r="UGX200" s="84"/>
      <c r="UGY200" s="84"/>
      <c r="UGZ200" s="84"/>
      <c r="UHA200" s="84"/>
      <c r="UHB200" s="84"/>
      <c r="UHC200" s="84"/>
      <c r="UHD200" s="84"/>
      <c r="UHE200" s="84"/>
      <c r="UHF200" s="84"/>
      <c r="UHG200" s="84"/>
      <c r="UHH200" s="84"/>
      <c r="UHI200" s="84"/>
      <c r="UHJ200" s="84"/>
      <c r="UHK200" s="84"/>
      <c r="UHL200" s="84"/>
      <c r="UHM200" s="84"/>
      <c r="UHN200" s="84"/>
      <c r="UHO200" s="84"/>
      <c r="UHP200" s="84"/>
      <c r="UHQ200" s="84"/>
      <c r="UHR200" s="84"/>
      <c r="UHS200" s="84"/>
      <c r="UHT200" s="84"/>
      <c r="UHU200" s="84"/>
      <c r="UHV200" s="84"/>
      <c r="UHW200" s="84"/>
      <c r="UHX200" s="84"/>
      <c r="UHY200" s="84"/>
      <c r="UHZ200" s="84"/>
      <c r="UIA200" s="84"/>
      <c r="UIB200" s="84"/>
      <c r="UIC200" s="84"/>
      <c r="UID200" s="84"/>
      <c r="UIE200" s="84"/>
      <c r="UIF200" s="84"/>
      <c r="UIG200" s="84"/>
      <c r="UIH200" s="84"/>
      <c r="UII200" s="84"/>
      <c r="UIJ200" s="84"/>
      <c r="UIK200" s="84"/>
      <c r="UIL200" s="84"/>
      <c r="UIM200" s="84"/>
      <c r="UIN200" s="84"/>
      <c r="UIO200" s="84"/>
      <c r="UIP200" s="84"/>
      <c r="UIQ200" s="84"/>
      <c r="UIR200" s="84"/>
      <c r="UIS200" s="84"/>
      <c r="UIT200" s="84"/>
      <c r="UIU200" s="84"/>
      <c r="UIV200" s="84"/>
      <c r="UIW200" s="84"/>
      <c r="UIX200" s="84"/>
      <c r="UIY200" s="84"/>
      <c r="UIZ200" s="84"/>
      <c r="UJA200" s="84"/>
      <c r="UJB200" s="84"/>
      <c r="UJC200" s="84"/>
      <c r="UJD200" s="84"/>
      <c r="UJE200" s="84"/>
      <c r="UJF200" s="84"/>
      <c r="UJG200" s="84"/>
      <c r="UJH200" s="84"/>
      <c r="UJI200" s="84"/>
      <c r="UJJ200" s="84"/>
      <c r="UJK200" s="84"/>
      <c r="UJL200" s="84"/>
      <c r="UJM200" s="84"/>
      <c r="UJN200" s="84"/>
      <c r="UJO200" s="84"/>
      <c r="UJP200" s="84"/>
      <c r="UJQ200" s="84"/>
      <c r="UJR200" s="84"/>
      <c r="UJS200" s="84"/>
      <c r="UJT200" s="84"/>
      <c r="UJU200" s="84"/>
      <c r="UJV200" s="84"/>
      <c r="UJW200" s="84"/>
      <c r="UJX200" s="84"/>
      <c r="UJY200" s="84"/>
      <c r="UJZ200" s="84"/>
      <c r="UKA200" s="84"/>
      <c r="UKB200" s="84"/>
      <c r="UKC200" s="84"/>
      <c r="UKD200" s="84"/>
      <c r="UKE200" s="84"/>
      <c r="UKF200" s="84"/>
      <c r="UKG200" s="84"/>
      <c r="UKH200" s="84"/>
      <c r="UKI200" s="84"/>
      <c r="UKJ200" s="84"/>
      <c r="UKK200" s="84"/>
      <c r="UKL200" s="84"/>
      <c r="UKM200" s="84"/>
      <c r="UKN200" s="84"/>
      <c r="UKO200" s="84"/>
      <c r="UKP200" s="84"/>
      <c r="UKQ200" s="84"/>
      <c r="UKR200" s="84"/>
      <c r="UKS200" s="84"/>
      <c r="UKT200" s="84"/>
      <c r="UKU200" s="84"/>
      <c r="UKV200" s="84"/>
      <c r="UKW200" s="84"/>
      <c r="UKX200" s="84"/>
      <c r="UKY200" s="84"/>
      <c r="UKZ200" s="84"/>
      <c r="ULA200" s="84"/>
      <c r="ULB200" s="84"/>
      <c r="ULC200" s="84"/>
      <c r="ULD200" s="84"/>
      <c r="ULE200" s="84"/>
      <c r="ULF200" s="84"/>
      <c r="ULG200" s="84"/>
      <c r="ULH200" s="84"/>
      <c r="ULI200" s="84"/>
      <c r="ULJ200" s="84"/>
      <c r="ULK200" s="84"/>
      <c r="ULL200" s="84"/>
      <c r="ULM200" s="84"/>
      <c r="ULN200" s="84"/>
      <c r="ULO200" s="84"/>
      <c r="ULP200" s="84"/>
      <c r="ULQ200" s="84"/>
      <c r="ULR200" s="84"/>
      <c r="ULS200" s="84"/>
      <c r="ULT200" s="84"/>
      <c r="ULU200" s="84"/>
      <c r="ULV200" s="84"/>
      <c r="ULW200" s="84"/>
      <c r="ULX200" s="84"/>
      <c r="ULY200" s="84"/>
      <c r="ULZ200" s="84"/>
      <c r="UMA200" s="84"/>
      <c r="UMB200" s="84"/>
      <c r="UMC200" s="84"/>
      <c r="UMD200" s="84"/>
      <c r="UME200" s="84"/>
      <c r="UMF200" s="84"/>
      <c r="UMG200" s="84"/>
      <c r="UMH200" s="84"/>
      <c r="UMI200" s="84"/>
      <c r="UMJ200" s="84"/>
      <c r="UMK200" s="84"/>
      <c r="UML200" s="84"/>
      <c r="UMM200" s="84"/>
      <c r="UMN200" s="84"/>
      <c r="UMO200" s="84"/>
      <c r="UMP200" s="84"/>
      <c r="UMQ200" s="84"/>
      <c r="UMR200" s="84"/>
      <c r="UMS200" s="84"/>
      <c r="UMT200" s="84"/>
      <c r="UMU200" s="84"/>
      <c r="UMV200" s="84"/>
      <c r="UMW200" s="84"/>
      <c r="UMX200" s="84"/>
      <c r="UMY200" s="84"/>
      <c r="UMZ200" s="84"/>
      <c r="UNA200" s="84"/>
      <c r="UNB200" s="84"/>
      <c r="UNC200" s="84"/>
      <c r="UND200" s="84"/>
      <c r="UNE200" s="84"/>
      <c r="UNF200" s="84"/>
      <c r="UNG200" s="84"/>
      <c r="UNH200" s="84"/>
      <c r="UNI200" s="84"/>
      <c r="UNJ200" s="84"/>
      <c r="UNK200" s="84"/>
      <c r="UNL200" s="84"/>
      <c r="UNM200" s="84"/>
      <c r="UNN200" s="84"/>
      <c r="UNO200" s="84"/>
      <c r="UNP200" s="84"/>
      <c r="UNQ200" s="84"/>
      <c r="UNR200" s="84"/>
      <c r="UNS200" s="84"/>
      <c r="UNT200" s="84"/>
      <c r="UNU200" s="84"/>
      <c r="UNV200" s="84"/>
      <c r="UNW200" s="84"/>
      <c r="UNX200" s="84"/>
      <c r="UNY200" s="84"/>
      <c r="UNZ200" s="84"/>
      <c r="UOA200" s="84"/>
      <c r="UOB200" s="84"/>
      <c r="UOC200" s="84"/>
      <c r="UOD200" s="84"/>
      <c r="UOE200" s="84"/>
      <c r="UOF200" s="84"/>
      <c r="UOG200" s="84"/>
      <c r="UOH200" s="84"/>
      <c r="UOI200" s="84"/>
      <c r="UOJ200" s="84"/>
      <c r="UOK200" s="84"/>
      <c r="UOL200" s="84"/>
      <c r="UOM200" s="84"/>
      <c r="UON200" s="84"/>
      <c r="UOO200" s="84"/>
      <c r="UOP200" s="84"/>
      <c r="UOQ200" s="84"/>
      <c r="UOR200" s="84"/>
      <c r="UOS200" s="84"/>
      <c r="UOT200" s="84"/>
      <c r="UOU200" s="84"/>
      <c r="UOV200" s="84"/>
      <c r="UOW200" s="84"/>
      <c r="UOX200" s="84"/>
      <c r="UOY200" s="84"/>
      <c r="UOZ200" s="84"/>
      <c r="UPA200" s="84"/>
      <c r="UPB200" s="84"/>
      <c r="UPC200" s="84"/>
      <c r="UPD200" s="84"/>
      <c r="UPE200" s="84"/>
      <c r="UPF200" s="84"/>
      <c r="UPG200" s="84"/>
      <c r="UPH200" s="84"/>
      <c r="UPI200" s="84"/>
      <c r="UPJ200" s="84"/>
      <c r="UPK200" s="84"/>
      <c r="UPL200" s="84"/>
      <c r="UPM200" s="84"/>
      <c r="UPN200" s="84"/>
      <c r="UPO200" s="84"/>
      <c r="UPP200" s="84"/>
      <c r="UPQ200" s="84"/>
      <c r="UPR200" s="84"/>
      <c r="UPS200" s="84"/>
      <c r="UPT200" s="84"/>
      <c r="UPU200" s="84"/>
      <c r="UPV200" s="84"/>
      <c r="UPW200" s="84"/>
      <c r="UPX200" s="84"/>
      <c r="UPY200" s="84"/>
      <c r="UPZ200" s="84"/>
      <c r="UQA200" s="84"/>
      <c r="UQB200" s="84"/>
      <c r="UQC200" s="84"/>
      <c r="UQD200" s="84"/>
      <c r="UQE200" s="84"/>
      <c r="UQF200" s="84"/>
      <c r="UQG200" s="84"/>
      <c r="UQH200" s="84"/>
      <c r="UQI200" s="84"/>
      <c r="UQJ200" s="84"/>
      <c r="UQK200" s="84"/>
      <c r="UQL200" s="84"/>
      <c r="UQM200" s="84"/>
      <c r="UQN200" s="84"/>
      <c r="UQO200" s="84"/>
      <c r="UQP200" s="84"/>
      <c r="UQQ200" s="84"/>
      <c r="UQR200" s="84"/>
      <c r="UQS200" s="84"/>
      <c r="UQT200" s="84"/>
      <c r="UQU200" s="84"/>
      <c r="UQV200" s="84"/>
      <c r="UQW200" s="84"/>
      <c r="UQX200" s="84"/>
      <c r="UQY200" s="84"/>
      <c r="UQZ200" s="84"/>
      <c r="URA200" s="84"/>
      <c r="URB200" s="84"/>
      <c r="URC200" s="84"/>
      <c r="URD200" s="84"/>
      <c r="URE200" s="84"/>
      <c r="URF200" s="84"/>
      <c r="URG200" s="84"/>
      <c r="URH200" s="84"/>
      <c r="URI200" s="84"/>
      <c r="URJ200" s="84"/>
      <c r="URK200" s="84"/>
      <c r="URL200" s="84"/>
      <c r="URM200" s="84"/>
      <c r="URN200" s="84"/>
      <c r="URO200" s="84"/>
      <c r="URP200" s="84"/>
      <c r="URQ200" s="84"/>
      <c r="URR200" s="84"/>
      <c r="URS200" s="84"/>
      <c r="URT200" s="84"/>
      <c r="URU200" s="84"/>
      <c r="URV200" s="84"/>
      <c r="URW200" s="84"/>
      <c r="URX200" s="84"/>
      <c r="URY200" s="84"/>
      <c r="URZ200" s="84"/>
      <c r="USA200" s="84"/>
      <c r="USB200" s="84"/>
      <c r="USC200" s="84"/>
      <c r="USD200" s="84"/>
      <c r="USE200" s="84"/>
      <c r="USF200" s="84"/>
      <c r="USG200" s="84"/>
      <c r="USH200" s="84"/>
      <c r="USI200" s="84"/>
      <c r="USJ200" s="84"/>
      <c r="USK200" s="84"/>
      <c r="USL200" s="84"/>
      <c r="USM200" s="84"/>
      <c r="USN200" s="84"/>
      <c r="USO200" s="84"/>
      <c r="USP200" s="84"/>
      <c r="USQ200" s="84"/>
      <c r="USR200" s="84"/>
      <c r="USS200" s="84"/>
      <c r="UST200" s="84"/>
      <c r="USU200" s="84"/>
      <c r="USV200" s="84"/>
      <c r="USW200" s="84"/>
      <c r="USX200" s="84"/>
      <c r="USY200" s="84"/>
      <c r="USZ200" s="84"/>
      <c r="UTA200" s="84"/>
      <c r="UTB200" s="84"/>
      <c r="UTC200" s="84"/>
      <c r="UTD200" s="84"/>
      <c r="UTE200" s="84"/>
      <c r="UTF200" s="84"/>
      <c r="UTG200" s="84"/>
      <c r="UTH200" s="84"/>
      <c r="UTI200" s="84"/>
      <c r="UTJ200" s="84"/>
      <c r="UTK200" s="84"/>
      <c r="UTL200" s="84"/>
      <c r="UTM200" s="84"/>
      <c r="UTN200" s="84"/>
      <c r="UTO200" s="84"/>
      <c r="UTP200" s="84"/>
      <c r="UTQ200" s="84"/>
      <c r="UTR200" s="84"/>
      <c r="UTS200" s="84"/>
      <c r="UTT200" s="84"/>
      <c r="UTU200" s="84"/>
      <c r="UTV200" s="84"/>
      <c r="UTW200" s="84"/>
      <c r="UTX200" s="84"/>
      <c r="UTY200" s="84"/>
      <c r="UTZ200" s="84"/>
      <c r="UUA200" s="84"/>
      <c r="UUB200" s="84"/>
      <c r="UUC200" s="84"/>
      <c r="UUD200" s="84"/>
      <c r="UUE200" s="84"/>
      <c r="UUF200" s="84"/>
      <c r="UUG200" s="84"/>
      <c r="UUH200" s="84"/>
      <c r="UUI200" s="84"/>
      <c r="UUJ200" s="84"/>
      <c r="UUK200" s="84"/>
      <c r="UUL200" s="84"/>
      <c r="UUM200" s="84"/>
      <c r="UUN200" s="84"/>
      <c r="UUO200" s="84"/>
      <c r="UUP200" s="84"/>
      <c r="UUQ200" s="84"/>
      <c r="UUR200" s="84"/>
      <c r="UUS200" s="84"/>
      <c r="UUT200" s="84"/>
      <c r="UUU200" s="84"/>
      <c r="UUV200" s="84"/>
      <c r="UUW200" s="84"/>
      <c r="UUX200" s="84"/>
      <c r="UUY200" s="84"/>
      <c r="UUZ200" s="84"/>
      <c r="UVA200" s="84"/>
      <c r="UVB200" s="84"/>
      <c r="UVC200" s="84"/>
      <c r="UVD200" s="84"/>
      <c r="UVE200" s="84"/>
      <c r="UVF200" s="84"/>
      <c r="UVG200" s="84"/>
      <c r="UVH200" s="84"/>
      <c r="UVI200" s="84"/>
      <c r="UVJ200" s="84"/>
      <c r="UVK200" s="84"/>
      <c r="UVL200" s="84"/>
      <c r="UVM200" s="84"/>
      <c r="UVN200" s="84"/>
      <c r="UVO200" s="84"/>
      <c r="UVP200" s="84"/>
      <c r="UVQ200" s="84"/>
      <c r="UVR200" s="84"/>
      <c r="UVS200" s="84"/>
      <c r="UVT200" s="84"/>
      <c r="UVU200" s="84"/>
      <c r="UVV200" s="84"/>
      <c r="UVW200" s="84"/>
      <c r="UVX200" s="84"/>
      <c r="UVY200" s="84"/>
      <c r="UVZ200" s="84"/>
      <c r="UWA200" s="84"/>
      <c r="UWB200" s="84"/>
      <c r="UWC200" s="84"/>
      <c r="UWD200" s="84"/>
      <c r="UWE200" s="84"/>
      <c r="UWF200" s="84"/>
      <c r="UWG200" s="84"/>
      <c r="UWH200" s="84"/>
      <c r="UWI200" s="84"/>
      <c r="UWJ200" s="84"/>
      <c r="UWK200" s="84"/>
      <c r="UWL200" s="84"/>
      <c r="UWM200" s="84"/>
      <c r="UWN200" s="84"/>
      <c r="UWO200" s="84"/>
      <c r="UWP200" s="84"/>
      <c r="UWQ200" s="84"/>
      <c r="UWR200" s="84"/>
      <c r="UWS200" s="84"/>
      <c r="UWT200" s="84"/>
      <c r="UWU200" s="84"/>
      <c r="UWV200" s="84"/>
      <c r="UWW200" s="84"/>
      <c r="UWX200" s="84"/>
      <c r="UWY200" s="84"/>
      <c r="UWZ200" s="84"/>
      <c r="UXA200" s="84"/>
      <c r="UXB200" s="84"/>
      <c r="UXC200" s="84"/>
      <c r="UXD200" s="84"/>
      <c r="UXE200" s="84"/>
      <c r="UXF200" s="84"/>
      <c r="UXG200" s="84"/>
      <c r="UXH200" s="84"/>
      <c r="UXI200" s="84"/>
      <c r="UXJ200" s="84"/>
      <c r="UXK200" s="84"/>
      <c r="UXL200" s="84"/>
      <c r="UXM200" s="84"/>
      <c r="UXN200" s="84"/>
      <c r="UXO200" s="84"/>
      <c r="UXP200" s="84"/>
      <c r="UXQ200" s="84"/>
      <c r="UXR200" s="84"/>
      <c r="UXS200" s="84"/>
      <c r="UXT200" s="84"/>
      <c r="UXU200" s="84"/>
      <c r="UXV200" s="84"/>
      <c r="UXW200" s="84"/>
      <c r="UXX200" s="84"/>
      <c r="UXY200" s="84"/>
      <c r="UXZ200" s="84"/>
      <c r="UYA200" s="84"/>
      <c r="UYB200" s="84"/>
      <c r="UYC200" s="84"/>
      <c r="UYD200" s="84"/>
      <c r="UYE200" s="84"/>
      <c r="UYF200" s="84"/>
      <c r="UYG200" s="84"/>
      <c r="UYH200" s="84"/>
      <c r="UYI200" s="84"/>
      <c r="UYJ200" s="84"/>
      <c r="UYK200" s="84"/>
      <c r="UYL200" s="84"/>
      <c r="UYM200" s="84"/>
      <c r="UYN200" s="84"/>
      <c r="UYO200" s="84"/>
      <c r="UYP200" s="84"/>
      <c r="UYQ200" s="84"/>
      <c r="UYR200" s="84"/>
      <c r="UYS200" s="84"/>
      <c r="UYT200" s="84"/>
      <c r="UYU200" s="84"/>
      <c r="UYV200" s="84"/>
      <c r="UYW200" s="84"/>
      <c r="UYX200" s="84"/>
      <c r="UYY200" s="84"/>
      <c r="UYZ200" s="84"/>
      <c r="UZA200" s="84"/>
      <c r="UZB200" s="84"/>
      <c r="UZC200" s="84"/>
      <c r="UZD200" s="84"/>
      <c r="UZE200" s="84"/>
      <c r="UZF200" s="84"/>
      <c r="UZG200" s="84"/>
      <c r="UZH200" s="84"/>
      <c r="UZI200" s="84"/>
      <c r="UZJ200" s="84"/>
      <c r="UZK200" s="84"/>
      <c r="UZL200" s="84"/>
      <c r="UZM200" s="84"/>
      <c r="UZN200" s="84"/>
      <c r="UZO200" s="84"/>
      <c r="UZP200" s="84"/>
      <c r="UZQ200" s="84"/>
      <c r="UZR200" s="84"/>
      <c r="UZS200" s="84"/>
      <c r="UZT200" s="84"/>
      <c r="UZU200" s="84"/>
      <c r="UZV200" s="84"/>
      <c r="UZW200" s="84"/>
      <c r="UZX200" s="84"/>
      <c r="UZY200" s="84"/>
      <c r="UZZ200" s="84"/>
      <c r="VAA200" s="84"/>
      <c r="VAB200" s="84"/>
      <c r="VAC200" s="84"/>
      <c r="VAD200" s="84"/>
      <c r="VAE200" s="84"/>
      <c r="VAF200" s="84"/>
      <c r="VAG200" s="84"/>
      <c r="VAH200" s="84"/>
      <c r="VAI200" s="84"/>
      <c r="VAJ200" s="84"/>
      <c r="VAK200" s="84"/>
      <c r="VAL200" s="84"/>
      <c r="VAM200" s="84"/>
      <c r="VAN200" s="84"/>
      <c r="VAO200" s="84"/>
      <c r="VAP200" s="84"/>
      <c r="VAQ200" s="84"/>
      <c r="VAR200" s="84"/>
      <c r="VAS200" s="84"/>
      <c r="VAT200" s="84"/>
      <c r="VAU200" s="84"/>
      <c r="VAV200" s="84"/>
      <c r="VAW200" s="84"/>
      <c r="VAX200" s="84"/>
      <c r="VAY200" s="84"/>
      <c r="VAZ200" s="84"/>
      <c r="VBA200" s="84"/>
      <c r="VBB200" s="84"/>
      <c r="VBC200" s="84"/>
      <c r="VBD200" s="84"/>
      <c r="VBE200" s="84"/>
      <c r="VBF200" s="84"/>
      <c r="VBG200" s="84"/>
      <c r="VBH200" s="84"/>
      <c r="VBI200" s="84"/>
      <c r="VBJ200" s="84"/>
      <c r="VBK200" s="84"/>
      <c r="VBL200" s="84"/>
      <c r="VBM200" s="84"/>
      <c r="VBN200" s="84"/>
      <c r="VBO200" s="84"/>
      <c r="VBP200" s="84"/>
      <c r="VBQ200" s="84"/>
      <c r="VBR200" s="84"/>
      <c r="VBS200" s="84"/>
      <c r="VBT200" s="84"/>
      <c r="VBU200" s="84"/>
      <c r="VBV200" s="84"/>
      <c r="VBW200" s="84"/>
      <c r="VBX200" s="84"/>
      <c r="VBY200" s="84"/>
      <c r="VBZ200" s="84"/>
      <c r="VCA200" s="84"/>
      <c r="VCB200" s="84"/>
      <c r="VCC200" s="84"/>
      <c r="VCD200" s="84"/>
      <c r="VCE200" s="84"/>
      <c r="VCF200" s="84"/>
      <c r="VCG200" s="84"/>
      <c r="VCH200" s="84"/>
      <c r="VCI200" s="84"/>
      <c r="VCJ200" s="84"/>
      <c r="VCK200" s="84"/>
      <c r="VCL200" s="84"/>
      <c r="VCM200" s="84"/>
      <c r="VCN200" s="84"/>
      <c r="VCO200" s="84"/>
      <c r="VCP200" s="84"/>
      <c r="VCQ200" s="84"/>
      <c r="VCR200" s="84"/>
      <c r="VCS200" s="84"/>
      <c r="VCT200" s="84"/>
      <c r="VCU200" s="84"/>
      <c r="VCV200" s="84"/>
      <c r="VCW200" s="84"/>
      <c r="VCX200" s="84"/>
      <c r="VCY200" s="84"/>
      <c r="VCZ200" s="84"/>
      <c r="VDA200" s="84"/>
      <c r="VDB200" s="84"/>
      <c r="VDC200" s="84"/>
      <c r="VDD200" s="84"/>
      <c r="VDE200" s="84"/>
      <c r="VDF200" s="84"/>
      <c r="VDG200" s="84"/>
      <c r="VDH200" s="84"/>
      <c r="VDI200" s="84"/>
      <c r="VDJ200" s="84"/>
      <c r="VDK200" s="84"/>
      <c r="VDL200" s="84"/>
      <c r="VDM200" s="84"/>
      <c r="VDN200" s="84"/>
      <c r="VDO200" s="84"/>
      <c r="VDP200" s="84"/>
      <c r="VDQ200" s="84"/>
      <c r="VDR200" s="84"/>
      <c r="VDS200" s="84"/>
      <c r="VDT200" s="84"/>
      <c r="VDU200" s="84"/>
      <c r="VDV200" s="84"/>
      <c r="VDW200" s="84"/>
      <c r="VDX200" s="84"/>
      <c r="VDY200" s="84"/>
      <c r="VDZ200" s="84"/>
      <c r="VEA200" s="84"/>
      <c r="VEB200" s="84"/>
      <c r="VEC200" s="84"/>
      <c r="VED200" s="84"/>
      <c r="VEE200" s="84"/>
      <c r="VEF200" s="84"/>
      <c r="VEG200" s="84"/>
      <c r="VEH200" s="84"/>
      <c r="VEI200" s="84"/>
      <c r="VEJ200" s="84"/>
      <c r="VEK200" s="84"/>
      <c r="VEL200" s="84"/>
      <c r="VEM200" s="84"/>
      <c r="VEN200" s="84"/>
      <c r="VEO200" s="84"/>
      <c r="VEP200" s="84"/>
      <c r="VEQ200" s="84"/>
      <c r="VER200" s="84"/>
      <c r="VES200" s="84"/>
      <c r="VET200" s="84"/>
      <c r="VEU200" s="84"/>
      <c r="VEV200" s="84"/>
      <c r="VEW200" s="84"/>
      <c r="VEX200" s="84"/>
      <c r="VEY200" s="84"/>
      <c r="VEZ200" s="84"/>
      <c r="VFA200" s="84"/>
      <c r="VFB200" s="84"/>
      <c r="VFC200" s="84"/>
      <c r="VFD200" s="84"/>
      <c r="VFE200" s="84"/>
      <c r="VFF200" s="84"/>
      <c r="VFG200" s="84"/>
      <c r="VFH200" s="84"/>
      <c r="VFI200" s="84"/>
      <c r="VFJ200" s="84"/>
      <c r="VFK200" s="84"/>
      <c r="VFL200" s="84"/>
      <c r="VFM200" s="84"/>
      <c r="VFN200" s="84"/>
      <c r="VFO200" s="84"/>
      <c r="VFP200" s="84"/>
      <c r="VFQ200" s="84"/>
      <c r="VFR200" s="84"/>
      <c r="VFS200" s="84"/>
      <c r="VFT200" s="84"/>
      <c r="VFU200" s="84"/>
      <c r="VFV200" s="84"/>
      <c r="VFW200" s="84"/>
      <c r="VFX200" s="84"/>
      <c r="VFY200" s="84"/>
      <c r="VFZ200" s="84"/>
      <c r="VGA200" s="84"/>
      <c r="VGB200" s="84"/>
      <c r="VGC200" s="84"/>
      <c r="VGD200" s="84"/>
      <c r="VGE200" s="84"/>
      <c r="VGF200" s="84"/>
      <c r="VGG200" s="84"/>
      <c r="VGH200" s="84"/>
      <c r="VGI200" s="84"/>
      <c r="VGJ200" s="84"/>
      <c r="VGK200" s="84"/>
      <c r="VGL200" s="84"/>
      <c r="VGM200" s="84"/>
      <c r="VGN200" s="84"/>
      <c r="VGO200" s="84"/>
      <c r="VGP200" s="84"/>
      <c r="VGQ200" s="84"/>
      <c r="VGR200" s="84"/>
      <c r="VGS200" s="84"/>
      <c r="VGT200" s="84"/>
      <c r="VGU200" s="84"/>
      <c r="VGV200" s="84"/>
      <c r="VGW200" s="84"/>
      <c r="VGX200" s="84"/>
      <c r="VGY200" s="84"/>
      <c r="VGZ200" s="84"/>
      <c r="VHA200" s="84"/>
      <c r="VHB200" s="84"/>
      <c r="VHC200" s="84"/>
      <c r="VHD200" s="84"/>
      <c r="VHE200" s="84"/>
      <c r="VHF200" s="84"/>
      <c r="VHG200" s="84"/>
      <c r="VHH200" s="84"/>
      <c r="VHI200" s="84"/>
      <c r="VHJ200" s="84"/>
      <c r="VHK200" s="84"/>
      <c r="VHL200" s="84"/>
      <c r="VHM200" s="84"/>
      <c r="VHN200" s="84"/>
      <c r="VHO200" s="84"/>
      <c r="VHP200" s="84"/>
      <c r="VHQ200" s="84"/>
      <c r="VHR200" s="84"/>
      <c r="VHS200" s="84"/>
      <c r="VHT200" s="84"/>
      <c r="VHU200" s="84"/>
      <c r="VHV200" s="84"/>
      <c r="VHW200" s="84"/>
      <c r="VHX200" s="84"/>
      <c r="VHY200" s="84"/>
      <c r="VHZ200" s="84"/>
      <c r="VIA200" s="84"/>
      <c r="VIB200" s="84"/>
      <c r="VIC200" s="84"/>
      <c r="VID200" s="84"/>
      <c r="VIE200" s="84"/>
      <c r="VIF200" s="84"/>
      <c r="VIG200" s="84"/>
      <c r="VIH200" s="84"/>
      <c r="VII200" s="84"/>
      <c r="VIJ200" s="84"/>
      <c r="VIK200" s="84"/>
      <c r="VIL200" s="84"/>
      <c r="VIM200" s="84"/>
      <c r="VIN200" s="84"/>
      <c r="VIO200" s="84"/>
      <c r="VIP200" s="84"/>
      <c r="VIQ200" s="84"/>
      <c r="VIR200" s="84"/>
      <c r="VIS200" s="84"/>
      <c r="VIT200" s="84"/>
      <c r="VIU200" s="84"/>
      <c r="VIV200" s="84"/>
      <c r="VIW200" s="84"/>
      <c r="VIX200" s="84"/>
      <c r="VIY200" s="84"/>
      <c r="VIZ200" s="84"/>
      <c r="VJA200" s="84"/>
      <c r="VJB200" s="84"/>
      <c r="VJC200" s="84"/>
      <c r="VJD200" s="84"/>
      <c r="VJE200" s="84"/>
      <c r="VJF200" s="84"/>
      <c r="VJG200" s="84"/>
      <c r="VJH200" s="84"/>
      <c r="VJI200" s="84"/>
      <c r="VJJ200" s="84"/>
      <c r="VJK200" s="84"/>
      <c r="VJL200" s="84"/>
      <c r="VJM200" s="84"/>
      <c r="VJN200" s="84"/>
      <c r="VJO200" s="84"/>
      <c r="VJP200" s="84"/>
      <c r="VJQ200" s="84"/>
      <c r="VJR200" s="84"/>
      <c r="VJS200" s="84"/>
      <c r="VJT200" s="84"/>
      <c r="VJU200" s="84"/>
      <c r="VJV200" s="84"/>
      <c r="VJW200" s="84"/>
      <c r="VJX200" s="84"/>
      <c r="VJY200" s="84"/>
      <c r="VJZ200" s="84"/>
      <c r="VKA200" s="84"/>
      <c r="VKB200" s="84"/>
      <c r="VKC200" s="84"/>
      <c r="VKD200" s="84"/>
      <c r="VKE200" s="84"/>
      <c r="VKF200" s="84"/>
      <c r="VKG200" s="84"/>
      <c r="VKH200" s="84"/>
      <c r="VKI200" s="84"/>
      <c r="VKJ200" s="84"/>
      <c r="VKK200" s="84"/>
      <c r="VKL200" s="84"/>
      <c r="VKM200" s="84"/>
      <c r="VKN200" s="84"/>
      <c r="VKO200" s="84"/>
      <c r="VKP200" s="84"/>
      <c r="VKQ200" s="84"/>
      <c r="VKR200" s="84"/>
      <c r="VKS200" s="84"/>
      <c r="VKT200" s="84"/>
      <c r="VKU200" s="84"/>
      <c r="VKV200" s="84"/>
      <c r="VKW200" s="84"/>
      <c r="VKX200" s="84"/>
      <c r="VKY200" s="84"/>
      <c r="VKZ200" s="84"/>
      <c r="VLA200" s="84"/>
      <c r="VLB200" s="84"/>
      <c r="VLC200" s="84"/>
      <c r="VLD200" s="84"/>
      <c r="VLE200" s="84"/>
      <c r="VLF200" s="84"/>
      <c r="VLG200" s="84"/>
      <c r="VLH200" s="84"/>
      <c r="VLI200" s="84"/>
      <c r="VLJ200" s="84"/>
      <c r="VLK200" s="84"/>
      <c r="VLL200" s="84"/>
      <c r="VLM200" s="84"/>
      <c r="VLN200" s="84"/>
      <c r="VLO200" s="84"/>
      <c r="VLP200" s="84"/>
      <c r="VLQ200" s="84"/>
      <c r="VLR200" s="84"/>
      <c r="VLS200" s="84"/>
      <c r="VLT200" s="84"/>
      <c r="VLU200" s="84"/>
      <c r="VLV200" s="84"/>
      <c r="VLW200" s="84"/>
      <c r="VLX200" s="84"/>
      <c r="VLY200" s="84"/>
      <c r="VLZ200" s="84"/>
      <c r="VMA200" s="84"/>
      <c r="VMB200" s="84"/>
      <c r="VMC200" s="84"/>
      <c r="VMD200" s="84"/>
      <c r="VME200" s="84"/>
      <c r="VMF200" s="84"/>
      <c r="VMG200" s="84"/>
      <c r="VMH200" s="84"/>
      <c r="VMI200" s="84"/>
      <c r="VMJ200" s="84"/>
      <c r="VMK200" s="84"/>
      <c r="VML200" s="84"/>
      <c r="VMM200" s="84"/>
      <c r="VMN200" s="84"/>
      <c r="VMO200" s="84"/>
      <c r="VMP200" s="84"/>
      <c r="VMQ200" s="84"/>
      <c r="VMR200" s="84"/>
      <c r="VMS200" s="84"/>
      <c r="VMT200" s="84"/>
      <c r="VMU200" s="84"/>
      <c r="VMV200" s="84"/>
      <c r="VMW200" s="84"/>
      <c r="VMX200" s="84"/>
      <c r="VMY200" s="84"/>
      <c r="VMZ200" s="84"/>
      <c r="VNA200" s="84"/>
      <c r="VNB200" s="84"/>
      <c r="VNC200" s="84"/>
      <c r="VND200" s="84"/>
      <c r="VNE200" s="84"/>
      <c r="VNF200" s="84"/>
      <c r="VNG200" s="84"/>
      <c r="VNH200" s="84"/>
      <c r="VNI200" s="84"/>
      <c r="VNJ200" s="84"/>
      <c r="VNK200" s="84"/>
      <c r="VNL200" s="84"/>
      <c r="VNM200" s="84"/>
      <c r="VNN200" s="84"/>
      <c r="VNO200" s="84"/>
      <c r="VNP200" s="84"/>
      <c r="VNQ200" s="84"/>
      <c r="VNR200" s="84"/>
      <c r="VNS200" s="84"/>
      <c r="VNT200" s="84"/>
      <c r="VNU200" s="84"/>
      <c r="VNV200" s="84"/>
      <c r="VNW200" s="84"/>
      <c r="VNX200" s="84"/>
      <c r="VNY200" s="84"/>
      <c r="VNZ200" s="84"/>
      <c r="VOA200" s="84"/>
      <c r="VOB200" s="84"/>
      <c r="VOC200" s="84"/>
      <c r="VOD200" s="84"/>
      <c r="VOE200" s="84"/>
      <c r="VOF200" s="84"/>
      <c r="VOG200" s="84"/>
      <c r="VOH200" s="84"/>
      <c r="VOI200" s="84"/>
      <c r="VOJ200" s="84"/>
      <c r="VOK200" s="84"/>
      <c r="VOL200" s="84"/>
      <c r="VOM200" s="84"/>
      <c r="VON200" s="84"/>
      <c r="VOO200" s="84"/>
      <c r="VOP200" s="84"/>
      <c r="VOQ200" s="84"/>
      <c r="VOR200" s="84"/>
      <c r="VOS200" s="84"/>
      <c r="VOT200" s="84"/>
      <c r="VOU200" s="84"/>
      <c r="VOV200" s="84"/>
      <c r="VOW200" s="84"/>
      <c r="VOX200" s="84"/>
      <c r="VOY200" s="84"/>
      <c r="VOZ200" s="84"/>
      <c r="VPA200" s="84"/>
      <c r="VPB200" s="84"/>
      <c r="VPC200" s="84"/>
      <c r="VPD200" s="84"/>
      <c r="VPE200" s="84"/>
      <c r="VPF200" s="84"/>
      <c r="VPG200" s="84"/>
      <c r="VPH200" s="84"/>
      <c r="VPI200" s="84"/>
      <c r="VPJ200" s="84"/>
      <c r="VPK200" s="84"/>
      <c r="VPL200" s="84"/>
      <c r="VPM200" s="84"/>
      <c r="VPN200" s="84"/>
      <c r="VPO200" s="84"/>
      <c r="VPP200" s="84"/>
      <c r="VPQ200" s="84"/>
      <c r="VPR200" s="84"/>
      <c r="VPS200" s="84"/>
      <c r="VPT200" s="84"/>
      <c r="VPU200" s="84"/>
      <c r="VPV200" s="84"/>
      <c r="VPW200" s="84"/>
      <c r="VPX200" s="84"/>
      <c r="VPY200" s="84"/>
      <c r="VPZ200" s="84"/>
      <c r="VQA200" s="84"/>
      <c r="VQB200" s="84"/>
      <c r="VQC200" s="84"/>
      <c r="VQD200" s="84"/>
      <c r="VQE200" s="84"/>
      <c r="VQF200" s="84"/>
      <c r="VQG200" s="84"/>
      <c r="VQH200" s="84"/>
      <c r="VQI200" s="84"/>
      <c r="VQJ200" s="84"/>
      <c r="VQK200" s="84"/>
      <c r="VQL200" s="84"/>
      <c r="VQM200" s="84"/>
      <c r="VQN200" s="84"/>
      <c r="VQO200" s="84"/>
      <c r="VQP200" s="84"/>
      <c r="VQQ200" s="84"/>
      <c r="VQR200" s="84"/>
      <c r="VQS200" s="84"/>
      <c r="VQT200" s="84"/>
      <c r="VQU200" s="84"/>
      <c r="VQV200" s="84"/>
      <c r="VQW200" s="84"/>
      <c r="VQX200" s="84"/>
      <c r="VQY200" s="84"/>
      <c r="VQZ200" s="84"/>
      <c r="VRA200" s="84"/>
      <c r="VRB200" s="84"/>
      <c r="VRC200" s="84"/>
      <c r="VRD200" s="84"/>
      <c r="VRE200" s="84"/>
      <c r="VRF200" s="84"/>
      <c r="VRG200" s="84"/>
      <c r="VRH200" s="84"/>
      <c r="VRI200" s="84"/>
      <c r="VRJ200" s="84"/>
      <c r="VRK200" s="84"/>
      <c r="VRL200" s="84"/>
      <c r="VRM200" s="84"/>
      <c r="VRN200" s="84"/>
      <c r="VRO200" s="84"/>
      <c r="VRP200" s="84"/>
      <c r="VRQ200" s="84"/>
      <c r="VRR200" s="84"/>
      <c r="VRS200" s="84"/>
      <c r="VRT200" s="84"/>
      <c r="VRU200" s="84"/>
      <c r="VRV200" s="84"/>
      <c r="VRW200" s="84"/>
      <c r="VRX200" s="84"/>
      <c r="VRY200" s="84"/>
      <c r="VRZ200" s="84"/>
      <c r="VSA200" s="84"/>
      <c r="VSB200" s="84"/>
      <c r="VSC200" s="84"/>
      <c r="VSD200" s="84"/>
      <c r="VSE200" s="84"/>
      <c r="VSF200" s="84"/>
      <c r="VSG200" s="84"/>
      <c r="VSH200" s="84"/>
      <c r="VSI200" s="84"/>
      <c r="VSJ200" s="84"/>
      <c r="VSK200" s="84"/>
      <c r="VSL200" s="84"/>
      <c r="VSM200" s="84"/>
      <c r="VSN200" s="84"/>
      <c r="VSO200" s="84"/>
      <c r="VSP200" s="84"/>
      <c r="VSQ200" s="84"/>
      <c r="VSR200" s="84"/>
      <c r="VSS200" s="84"/>
      <c r="VST200" s="84"/>
      <c r="VSU200" s="84"/>
      <c r="VSV200" s="84"/>
      <c r="VSW200" s="84"/>
      <c r="VSX200" s="84"/>
      <c r="VSY200" s="84"/>
      <c r="VSZ200" s="84"/>
      <c r="VTA200" s="84"/>
      <c r="VTB200" s="84"/>
      <c r="VTC200" s="84"/>
      <c r="VTD200" s="84"/>
      <c r="VTE200" s="84"/>
      <c r="VTF200" s="84"/>
      <c r="VTG200" s="84"/>
      <c r="VTH200" s="84"/>
      <c r="VTI200" s="84"/>
      <c r="VTJ200" s="84"/>
      <c r="VTK200" s="84"/>
      <c r="VTL200" s="84"/>
      <c r="VTM200" s="84"/>
      <c r="VTN200" s="84"/>
      <c r="VTO200" s="84"/>
      <c r="VTP200" s="84"/>
      <c r="VTQ200" s="84"/>
      <c r="VTR200" s="84"/>
      <c r="VTS200" s="84"/>
      <c r="VTT200" s="84"/>
      <c r="VTU200" s="84"/>
      <c r="VTV200" s="84"/>
      <c r="VTW200" s="84"/>
      <c r="VTX200" s="84"/>
      <c r="VTY200" s="84"/>
      <c r="VTZ200" s="84"/>
      <c r="VUA200" s="84"/>
      <c r="VUB200" s="84"/>
      <c r="VUC200" s="84"/>
      <c r="VUD200" s="84"/>
      <c r="VUE200" s="84"/>
      <c r="VUF200" s="84"/>
      <c r="VUG200" s="84"/>
      <c r="VUH200" s="84"/>
      <c r="VUI200" s="84"/>
      <c r="VUJ200" s="84"/>
      <c r="VUK200" s="84"/>
      <c r="VUL200" s="84"/>
      <c r="VUM200" s="84"/>
      <c r="VUN200" s="84"/>
      <c r="VUO200" s="84"/>
      <c r="VUP200" s="84"/>
      <c r="VUQ200" s="84"/>
      <c r="VUR200" s="84"/>
      <c r="VUS200" s="84"/>
      <c r="VUT200" s="84"/>
      <c r="VUU200" s="84"/>
      <c r="VUV200" s="84"/>
      <c r="VUW200" s="84"/>
      <c r="VUX200" s="84"/>
      <c r="VUY200" s="84"/>
      <c r="VUZ200" s="84"/>
      <c r="VVA200" s="84"/>
      <c r="VVB200" s="84"/>
      <c r="VVC200" s="84"/>
      <c r="VVD200" s="84"/>
      <c r="VVE200" s="84"/>
      <c r="VVF200" s="84"/>
      <c r="VVG200" s="84"/>
      <c r="VVH200" s="84"/>
      <c r="VVI200" s="84"/>
      <c r="VVJ200" s="84"/>
      <c r="VVK200" s="84"/>
      <c r="VVL200" s="84"/>
      <c r="VVM200" s="84"/>
      <c r="VVN200" s="84"/>
      <c r="VVO200" s="84"/>
      <c r="VVP200" s="84"/>
      <c r="VVQ200" s="84"/>
      <c r="VVR200" s="84"/>
      <c r="VVS200" s="84"/>
      <c r="VVT200" s="84"/>
      <c r="VVU200" s="84"/>
      <c r="VVV200" s="84"/>
      <c r="VVW200" s="84"/>
      <c r="VVX200" s="84"/>
      <c r="VVY200" s="84"/>
      <c r="VVZ200" s="84"/>
      <c r="VWA200" s="84"/>
      <c r="VWB200" s="84"/>
      <c r="VWC200" s="84"/>
      <c r="VWD200" s="84"/>
      <c r="VWE200" s="84"/>
      <c r="VWF200" s="84"/>
      <c r="VWG200" s="84"/>
      <c r="VWH200" s="84"/>
      <c r="VWI200" s="84"/>
      <c r="VWJ200" s="84"/>
      <c r="VWK200" s="84"/>
      <c r="VWL200" s="84"/>
      <c r="VWM200" s="84"/>
      <c r="VWN200" s="84"/>
      <c r="VWO200" s="84"/>
      <c r="VWP200" s="84"/>
      <c r="VWQ200" s="84"/>
      <c r="VWR200" s="84"/>
      <c r="VWS200" s="84"/>
      <c r="VWT200" s="84"/>
      <c r="VWU200" s="84"/>
      <c r="VWV200" s="84"/>
      <c r="VWW200" s="84"/>
      <c r="VWX200" s="84"/>
      <c r="VWY200" s="84"/>
      <c r="VWZ200" s="84"/>
      <c r="VXA200" s="84"/>
      <c r="VXB200" s="84"/>
      <c r="VXC200" s="84"/>
      <c r="VXD200" s="84"/>
      <c r="VXE200" s="84"/>
      <c r="VXF200" s="84"/>
      <c r="VXG200" s="84"/>
      <c r="VXH200" s="84"/>
      <c r="VXI200" s="84"/>
      <c r="VXJ200" s="84"/>
      <c r="VXK200" s="84"/>
      <c r="VXL200" s="84"/>
      <c r="VXM200" s="84"/>
      <c r="VXN200" s="84"/>
      <c r="VXO200" s="84"/>
      <c r="VXP200" s="84"/>
      <c r="VXQ200" s="84"/>
      <c r="VXR200" s="84"/>
      <c r="VXS200" s="84"/>
      <c r="VXT200" s="84"/>
      <c r="VXU200" s="84"/>
      <c r="VXV200" s="84"/>
      <c r="VXW200" s="84"/>
      <c r="VXX200" s="84"/>
      <c r="VXY200" s="84"/>
      <c r="VXZ200" s="84"/>
      <c r="VYA200" s="84"/>
      <c r="VYB200" s="84"/>
      <c r="VYC200" s="84"/>
      <c r="VYD200" s="84"/>
      <c r="VYE200" s="84"/>
      <c r="VYF200" s="84"/>
      <c r="VYG200" s="84"/>
      <c r="VYH200" s="84"/>
      <c r="VYI200" s="84"/>
      <c r="VYJ200" s="84"/>
      <c r="VYK200" s="84"/>
      <c r="VYL200" s="84"/>
      <c r="VYM200" s="84"/>
      <c r="VYN200" s="84"/>
      <c r="VYO200" s="84"/>
      <c r="VYP200" s="84"/>
      <c r="VYQ200" s="84"/>
      <c r="VYR200" s="84"/>
      <c r="VYS200" s="84"/>
      <c r="VYT200" s="84"/>
      <c r="VYU200" s="84"/>
      <c r="VYV200" s="84"/>
      <c r="VYW200" s="84"/>
      <c r="VYX200" s="84"/>
      <c r="VYY200" s="84"/>
      <c r="VYZ200" s="84"/>
      <c r="VZA200" s="84"/>
      <c r="VZB200" s="84"/>
      <c r="VZC200" s="84"/>
      <c r="VZD200" s="84"/>
      <c r="VZE200" s="84"/>
      <c r="VZF200" s="84"/>
      <c r="VZG200" s="84"/>
      <c r="VZH200" s="84"/>
      <c r="VZI200" s="84"/>
      <c r="VZJ200" s="84"/>
      <c r="VZK200" s="84"/>
      <c r="VZL200" s="84"/>
      <c r="VZM200" s="84"/>
      <c r="VZN200" s="84"/>
      <c r="VZO200" s="84"/>
      <c r="VZP200" s="84"/>
      <c r="VZQ200" s="84"/>
      <c r="VZR200" s="84"/>
      <c r="VZS200" s="84"/>
      <c r="VZT200" s="84"/>
      <c r="VZU200" s="84"/>
      <c r="VZV200" s="84"/>
      <c r="VZW200" s="84"/>
      <c r="VZX200" s="84"/>
      <c r="VZY200" s="84"/>
      <c r="VZZ200" s="84"/>
      <c r="WAA200" s="84"/>
      <c r="WAB200" s="84"/>
      <c r="WAC200" s="84"/>
      <c r="WAD200" s="84"/>
      <c r="WAE200" s="84"/>
      <c r="WAF200" s="84"/>
      <c r="WAG200" s="84"/>
      <c r="WAH200" s="84"/>
      <c r="WAI200" s="84"/>
      <c r="WAJ200" s="84"/>
      <c r="WAK200" s="84"/>
      <c r="WAL200" s="84"/>
      <c r="WAM200" s="84"/>
      <c r="WAN200" s="84"/>
      <c r="WAO200" s="84"/>
      <c r="WAP200" s="84"/>
      <c r="WAQ200" s="84"/>
      <c r="WAR200" s="84"/>
      <c r="WAS200" s="84"/>
      <c r="WAT200" s="84"/>
      <c r="WAU200" s="84"/>
      <c r="WAV200" s="84"/>
      <c r="WAW200" s="84"/>
      <c r="WAX200" s="84"/>
      <c r="WAY200" s="84"/>
      <c r="WAZ200" s="84"/>
      <c r="WBA200" s="84"/>
      <c r="WBB200" s="84"/>
      <c r="WBC200" s="84"/>
      <c r="WBD200" s="84"/>
      <c r="WBE200" s="84"/>
      <c r="WBF200" s="84"/>
      <c r="WBG200" s="84"/>
      <c r="WBH200" s="84"/>
      <c r="WBI200" s="84"/>
      <c r="WBJ200" s="84"/>
      <c r="WBK200" s="84"/>
      <c r="WBL200" s="84"/>
      <c r="WBM200" s="84"/>
      <c r="WBN200" s="84"/>
      <c r="WBO200" s="84"/>
      <c r="WBP200" s="84"/>
      <c r="WBQ200" s="84"/>
      <c r="WBR200" s="84"/>
      <c r="WBS200" s="84"/>
      <c r="WBT200" s="84"/>
      <c r="WBU200" s="84"/>
      <c r="WBV200" s="84"/>
      <c r="WBW200" s="84"/>
      <c r="WBX200" s="84"/>
      <c r="WBY200" s="84"/>
      <c r="WBZ200" s="84"/>
      <c r="WCA200" s="84"/>
      <c r="WCB200" s="84"/>
      <c r="WCC200" s="84"/>
      <c r="WCD200" s="84"/>
      <c r="WCE200" s="84"/>
      <c r="WCF200" s="84"/>
      <c r="WCG200" s="84"/>
      <c r="WCH200" s="84"/>
      <c r="WCI200" s="84"/>
      <c r="WCJ200" s="84"/>
      <c r="WCK200" s="84"/>
      <c r="WCL200" s="84"/>
      <c r="WCM200" s="84"/>
      <c r="WCN200" s="84"/>
      <c r="WCO200" s="84"/>
      <c r="WCP200" s="84"/>
      <c r="WCQ200" s="84"/>
      <c r="WCR200" s="84"/>
      <c r="WCS200" s="84"/>
      <c r="WCT200" s="84"/>
      <c r="WCU200" s="84"/>
      <c r="WCV200" s="84"/>
      <c r="WCW200" s="84"/>
      <c r="WCX200" s="84"/>
      <c r="WCY200" s="84"/>
      <c r="WCZ200" s="84"/>
      <c r="WDA200" s="84"/>
      <c r="WDB200" s="84"/>
      <c r="WDC200" s="84"/>
      <c r="WDD200" s="84"/>
      <c r="WDE200" s="84"/>
      <c r="WDF200" s="84"/>
      <c r="WDG200" s="84"/>
      <c r="WDH200" s="84"/>
      <c r="WDI200" s="84"/>
      <c r="WDJ200" s="84"/>
      <c r="WDK200" s="84"/>
      <c r="WDL200" s="84"/>
      <c r="WDM200" s="84"/>
      <c r="WDN200" s="84"/>
      <c r="WDO200" s="84"/>
      <c r="WDP200" s="84"/>
      <c r="WDQ200" s="84"/>
      <c r="WDR200" s="84"/>
      <c r="WDS200" s="84"/>
      <c r="WDT200" s="84"/>
      <c r="WDU200" s="84"/>
      <c r="WDV200" s="84"/>
      <c r="WDW200" s="84"/>
      <c r="WDX200" s="84"/>
      <c r="WDY200" s="84"/>
      <c r="WDZ200" s="84"/>
      <c r="WEA200" s="84"/>
      <c r="WEB200" s="84"/>
      <c r="WEC200" s="84"/>
      <c r="WED200" s="84"/>
      <c r="WEE200" s="84"/>
      <c r="WEF200" s="84"/>
      <c r="WEG200" s="84"/>
      <c r="WEH200" s="84"/>
      <c r="WEI200" s="84"/>
      <c r="WEJ200" s="84"/>
      <c r="WEK200" s="84"/>
      <c r="WEL200" s="84"/>
      <c r="WEM200" s="84"/>
      <c r="WEN200" s="84"/>
      <c r="WEO200" s="84"/>
      <c r="WEP200" s="84"/>
      <c r="WEQ200" s="84"/>
      <c r="WER200" s="84"/>
      <c r="WES200" s="84"/>
      <c r="WET200" s="84"/>
      <c r="WEU200" s="84"/>
      <c r="WEV200" s="84"/>
      <c r="WEW200" s="84"/>
      <c r="WEX200" s="84"/>
      <c r="WEY200" s="84"/>
      <c r="WEZ200" s="84"/>
      <c r="WFA200" s="84"/>
      <c r="WFB200" s="84"/>
      <c r="WFC200" s="84"/>
      <c r="WFD200" s="84"/>
      <c r="WFE200" s="84"/>
      <c r="WFF200" s="84"/>
      <c r="WFG200" s="84"/>
      <c r="WFH200" s="84"/>
      <c r="WFI200" s="84"/>
      <c r="WFJ200" s="84"/>
      <c r="WFK200" s="84"/>
      <c r="WFL200" s="84"/>
      <c r="WFM200" s="84"/>
      <c r="WFN200" s="84"/>
      <c r="WFO200" s="84"/>
      <c r="WFP200" s="84"/>
      <c r="WFQ200" s="84"/>
      <c r="WFR200" s="84"/>
      <c r="WFS200" s="84"/>
      <c r="WFT200" s="84"/>
      <c r="WFU200" s="84"/>
      <c r="WFV200" s="84"/>
      <c r="WFW200" s="84"/>
      <c r="WFX200" s="84"/>
      <c r="WFY200" s="84"/>
      <c r="WFZ200" s="84"/>
      <c r="WGA200" s="84"/>
      <c r="WGB200" s="84"/>
      <c r="WGC200" s="84"/>
      <c r="WGD200" s="84"/>
      <c r="WGE200" s="84"/>
      <c r="WGF200" s="84"/>
      <c r="WGG200" s="84"/>
      <c r="WGH200" s="84"/>
      <c r="WGI200" s="84"/>
      <c r="WGJ200" s="84"/>
      <c r="WGK200" s="84"/>
      <c r="WGL200" s="84"/>
      <c r="WGM200" s="84"/>
      <c r="WGN200" s="84"/>
      <c r="WGO200" s="84"/>
      <c r="WGP200" s="84"/>
      <c r="WGQ200" s="84"/>
      <c r="WGR200" s="84"/>
      <c r="WGS200" s="84"/>
      <c r="WGT200" s="84"/>
      <c r="WGU200" s="84"/>
      <c r="WGV200" s="84"/>
      <c r="WGW200" s="84"/>
      <c r="WGX200" s="84"/>
      <c r="WGY200" s="84"/>
      <c r="WGZ200" s="84"/>
      <c r="WHA200" s="84"/>
      <c r="WHB200" s="84"/>
      <c r="WHC200" s="84"/>
      <c r="WHD200" s="84"/>
      <c r="WHE200" s="84"/>
      <c r="WHF200" s="84"/>
      <c r="WHG200" s="84"/>
      <c r="WHH200" s="84"/>
      <c r="WHI200" s="84"/>
      <c r="WHJ200" s="84"/>
      <c r="WHK200" s="84"/>
      <c r="WHL200" s="84"/>
      <c r="WHM200" s="84"/>
      <c r="WHN200" s="84"/>
      <c r="WHO200" s="84"/>
      <c r="WHP200" s="84"/>
      <c r="WHQ200" s="84"/>
      <c r="WHR200" s="84"/>
      <c r="WHS200" s="84"/>
      <c r="WHT200" s="84"/>
      <c r="WHU200" s="84"/>
      <c r="WHV200" s="84"/>
      <c r="WHW200" s="84"/>
      <c r="WHX200" s="84"/>
      <c r="WHY200" s="84"/>
      <c r="WHZ200" s="84"/>
      <c r="WIA200" s="84"/>
      <c r="WIB200" s="84"/>
      <c r="WIC200" s="84"/>
      <c r="WID200" s="84"/>
      <c r="WIE200" s="84"/>
      <c r="WIF200" s="84"/>
      <c r="WIG200" s="84"/>
      <c r="WIH200" s="84"/>
      <c r="WII200" s="84"/>
      <c r="WIJ200" s="84"/>
      <c r="WIK200" s="84"/>
      <c r="WIL200" s="84"/>
      <c r="WIM200" s="84"/>
      <c r="WIN200" s="84"/>
      <c r="WIO200" s="84"/>
      <c r="WIP200" s="84"/>
      <c r="WIQ200" s="84"/>
      <c r="WIR200" s="84"/>
      <c r="WIS200" s="84"/>
      <c r="WIT200" s="84"/>
      <c r="WIU200" s="84"/>
      <c r="WIV200" s="84"/>
      <c r="WIW200" s="84"/>
      <c r="WIX200" s="84"/>
      <c r="WIY200" s="84"/>
      <c r="WIZ200" s="84"/>
      <c r="WJA200" s="84"/>
      <c r="WJB200" s="84"/>
      <c r="WJC200" s="84"/>
      <c r="WJD200" s="84"/>
      <c r="WJE200" s="84"/>
      <c r="WJF200" s="84"/>
      <c r="WJG200" s="84"/>
      <c r="WJH200" s="84"/>
      <c r="WJI200" s="84"/>
      <c r="WJJ200" s="84"/>
      <c r="WJK200" s="84"/>
      <c r="WJL200" s="84"/>
      <c r="WJM200" s="84"/>
      <c r="WJN200" s="84"/>
      <c r="WJO200" s="84"/>
      <c r="WJP200" s="84"/>
      <c r="WJQ200" s="84"/>
      <c r="WJR200" s="84"/>
      <c r="WJS200" s="84"/>
      <c r="WJT200" s="84"/>
      <c r="WJU200" s="84"/>
      <c r="WJV200" s="84"/>
      <c r="WJW200" s="84"/>
      <c r="WJX200" s="84"/>
      <c r="WJY200" s="84"/>
      <c r="WJZ200" s="84"/>
      <c r="WKA200" s="84"/>
      <c r="WKB200" s="84"/>
      <c r="WKC200" s="84"/>
      <c r="WKD200" s="84"/>
      <c r="WKE200" s="84"/>
      <c r="WKF200" s="84"/>
      <c r="WKG200" s="84"/>
      <c r="WKH200" s="84"/>
      <c r="WKI200" s="84"/>
      <c r="WKJ200" s="84"/>
      <c r="WKK200" s="84"/>
      <c r="WKL200" s="84"/>
      <c r="WKM200" s="84"/>
      <c r="WKN200" s="84"/>
      <c r="WKO200" s="84"/>
      <c r="WKP200" s="84"/>
      <c r="WKQ200" s="84"/>
      <c r="WKR200" s="84"/>
      <c r="WKS200" s="84"/>
      <c r="WKT200" s="84"/>
      <c r="WKU200" s="84"/>
      <c r="WKV200" s="84"/>
      <c r="WKW200" s="84"/>
      <c r="WKX200" s="84"/>
      <c r="WKY200" s="84"/>
      <c r="WKZ200" s="84"/>
      <c r="WLA200" s="84"/>
      <c r="WLB200" s="84"/>
      <c r="WLC200" s="84"/>
      <c r="WLD200" s="84"/>
      <c r="WLE200" s="84"/>
      <c r="WLF200" s="84"/>
      <c r="WLG200" s="84"/>
      <c r="WLH200" s="84"/>
      <c r="WLI200" s="84"/>
      <c r="WLJ200" s="84"/>
      <c r="WLK200" s="84"/>
      <c r="WLL200" s="84"/>
      <c r="WLM200" s="84"/>
      <c r="WLN200" s="84"/>
      <c r="WLO200" s="84"/>
      <c r="WLP200" s="84"/>
      <c r="WLQ200" s="84"/>
      <c r="WLR200" s="84"/>
      <c r="WLS200" s="84"/>
      <c r="WLT200" s="84"/>
      <c r="WLU200" s="84"/>
      <c r="WLV200" s="84"/>
      <c r="WLW200" s="84"/>
      <c r="WLX200" s="84"/>
      <c r="WLY200" s="84"/>
      <c r="WLZ200" s="84"/>
      <c r="WMA200" s="84"/>
      <c r="WMB200" s="84"/>
      <c r="WMC200" s="84"/>
      <c r="WMD200" s="84"/>
      <c r="WME200" s="84"/>
      <c r="WMF200" s="84"/>
      <c r="WMG200" s="84"/>
      <c r="WMH200" s="84"/>
      <c r="WMI200" s="84"/>
      <c r="WMJ200" s="84"/>
      <c r="WMK200" s="84"/>
      <c r="WML200" s="84"/>
      <c r="WMM200" s="84"/>
      <c r="WMN200" s="84"/>
      <c r="WMO200" s="84"/>
      <c r="WMP200" s="84"/>
      <c r="WMQ200" s="84"/>
      <c r="WMR200" s="84"/>
      <c r="WMS200" s="84"/>
      <c r="WMT200" s="84"/>
      <c r="WMU200" s="84"/>
      <c r="WMV200" s="84"/>
      <c r="WMW200" s="84"/>
      <c r="WMX200" s="84"/>
      <c r="WMY200" s="84"/>
      <c r="WMZ200" s="84"/>
      <c r="WNA200" s="84"/>
      <c r="WNB200" s="84"/>
      <c r="WNC200" s="84"/>
      <c r="WND200" s="84"/>
      <c r="WNE200" s="84"/>
      <c r="WNF200" s="84"/>
      <c r="WNG200" s="84"/>
      <c r="WNH200" s="84"/>
      <c r="WNI200" s="84"/>
      <c r="WNJ200" s="84"/>
      <c r="WNK200" s="84"/>
      <c r="WNL200" s="84"/>
      <c r="WNM200" s="84"/>
      <c r="WNN200" s="84"/>
      <c r="WNO200" s="84"/>
      <c r="WNP200" s="84"/>
      <c r="WNQ200" s="84"/>
      <c r="WNR200" s="84"/>
      <c r="WNS200" s="84"/>
      <c r="WNT200" s="84"/>
      <c r="WNU200" s="84"/>
      <c r="WNV200" s="84"/>
      <c r="WNW200" s="84"/>
      <c r="WNX200" s="84"/>
      <c r="WNY200" s="84"/>
      <c r="WNZ200" s="84"/>
      <c r="WOA200" s="84"/>
      <c r="WOB200" s="84"/>
      <c r="WOC200" s="84"/>
      <c r="WOD200" s="84"/>
      <c r="WOE200" s="84"/>
      <c r="WOF200" s="84"/>
      <c r="WOG200" s="84"/>
      <c r="WOH200" s="84"/>
      <c r="WOI200" s="84"/>
      <c r="WOJ200" s="84"/>
      <c r="WOK200" s="84"/>
      <c r="WOL200" s="84"/>
      <c r="WOM200" s="84"/>
      <c r="WON200" s="84"/>
      <c r="WOO200" s="84"/>
      <c r="WOP200" s="84"/>
      <c r="WOQ200" s="84"/>
      <c r="WOR200" s="84"/>
      <c r="WOS200" s="84"/>
      <c r="WOT200" s="84"/>
      <c r="WOU200" s="84"/>
      <c r="WOV200" s="84"/>
      <c r="WOW200" s="84"/>
      <c r="WOX200" s="84"/>
      <c r="WOY200" s="84"/>
      <c r="WOZ200" s="84"/>
      <c r="WPA200" s="84"/>
      <c r="WPB200" s="84"/>
      <c r="WPC200" s="84"/>
      <c r="WPD200" s="84"/>
      <c r="WPE200" s="84"/>
      <c r="WPF200" s="84"/>
      <c r="WPG200" s="84"/>
      <c r="WPH200" s="84"/>
      <c r="WPI200" s="84"/>
      <c r="WPJ200" s="84"/>
      <c r="WPK200" s="84"/>
      <c r="WPL200" s="84"/>
      <c r="WPM200" s="84"/>
      <c r="WPN200" s="84"/>
      <c r="WPO200" s="84"/>
      <c r="WPP200" s="84"/>
      <c r="WPQ200" s="84"/>
      <c r="WPR200" s="84"/>
      <c r="WPS200" s="84"/>
      <c r="WPT200" s="84"/>
      <c r="WPU200" s="84"/>
      <c r="WPV200" s="84"/>
      <c r="WPW200" s="84"/>
      <c r="WPX200" s="84"/>
      <c r="WPY200" s="84"/>
      <c r="WPZ200" s="84"/>
      <c r="WQA200" s="84"/>
      <c r="WQB200" s="84"/>
      <c r="WQC200" s="84"/>
      <c r="WQD200" s="84"/>
      <c r="WQE200" s="84"/>
      <c r="WQF200" s="84"/>
      <c r="WQG200" s="84"/>
      <c r="WQH200" s="84"/>
      <c r="WQI200" s="84"/>
      <c r="WQJ200" s="84"/>
      <c r="WQK200" s="84"/>
      <c r="WQL200" s="84"/>
      <c r="WQM200" s="84"/>
      <c r="WQN200" s="84"/>
      <c r="WQO200" s="84"/>
      <c r="WQP200" s="84"/>
      <c r="WQQ200" s="84"/>
      <c r="WQR200" s="84"/>
      <c r="WQS200" s="84"/>
      <c r="WQT200" s="84"/>
      <c r="WQU200" s="84"/>
      <c r="WQV200" s="84"/>
      <c r="WQW200" s="84"/>
      <c r="WQX200" s="84"/>
      <c r="WQY200" s="84"/>
      <c r="WQZ200" s="84"/>
      <c r="WRA200" s="84"/>
      <c r="WRB200" s="84"/>
      <c r="WRC200" s="84"/>
      <c r="WRD200" s="84"/>
      <c r="WRE200" s="84"/>
      <c r="WRF200" s="84"/>
      <c r="WRG200" s="84"/>
      <c r="WRH200" s="84"/>
      <c r="WRI200" s="84"/>
      <c r="WRJ200" s="84"/>
      <c r="WRK200" s="84"/>
      <c r="WRL200" s="84"/>
      <c r="WRM200" s="84"/>
      <c r="WRN200" s="84"/>
      <c r="WRO200" s="84"/>
      <c r="WRP200" s="84"/>
      <c r="WRQ200" s="84"/>
      <c r="WRR200" s="84"/>
      <c r="WRS200" s="84"/>
      <c r="WRT200" s="84"/>
      <c r="WRU200" s="84"/>
      <c r="WRV200" s="84"/>
      <c r="WRW200" s="84"/>
      <c r="WRX200" s="84"/>
      <c r="WRY200" s="84"/>
      <c r="WRZ200" s="84"/>
      <c r="WSA200" s="84"/>
      <c r="WSB200" s="84"/>
      <c r="WSC200" s="84"/>
      <c r="WSD200" s="84"/>
      <c r="WSE200" s="84"/>
      <c r="WSF200" s="84"/>
      <c r="WSG200" s="84"/>
      <c r="WSH200" s="84"/>
      <c r="WSI200" s="84"/>
      <c r="WSJ200" s="84"/>
      <c r="WSK200" s="84"/>
      <c r="WSL200" s="84"/>
      <c r="WSM200" s="84"/>
      <c r="WSN200" s="84"/>
      <c r="WSO200" s="84"/>
      <c r="WSP200" s="84"/>
      <c r="WSQ200" s="84"/>
      <c r="WSR200" s="84"/>
      <c r="WSS200" s="84"/>
      <c r="WST200" s="84"/>
      <c r="WSU200" s="84"/>
      <c r="WSV200" s="84"/>
      <c r="WSW200" s="84"/>
      <c r="WSX200" s="84"/>
      <c r="WSY200" s="84"/>
      <c r="WSZ200" s="84"/>
      <c r="WTA200" s="84"/>
      <c r="WTB200" s="84"/>
      <c r="WTC200" s="84"/>
      <c r="WTD200" s="84"/>
      <c r="WTE200" s="84"/>
      <c r="WTF200" s="84"/>
      <c r="WTG200" s="84"/>
      <c r="WTH200" s="84"/>
      <c r="WTI200" s="84"/>
      <c r="WTJ200" s="84"/>
      <c r="WTK200" s="84"/>
      <c r="WTL200" s="84"/>
      <c r="WTM200" s="84"/>
      <c r="WTN200" s="84"/>
      <c r="WTO200" s="84"/>
      <c r="WTP200" s="84"/>
      <c r="WTQ200" s="84"/>
      <c r="WTR200" s="84"/>
      <c r="WTS200" s="84"/>
      <c r="WTT200" s="84"/>
      <c r="WTU200" s="84"/>
      <c r="WTV200" s="84"/>
      <c r="WTW200" s="84"/>
      <c r="WTX200" s="84"/>
      <c r="WTY200" s="84"/>
      <c r="WTZ200" s="84"/>
      <c r="WUA200" s="84"/>
      <c r="WUB200" s="84"/>
      <c r="WUC200" s="84"/>
      <c r="WUD200" s="84"/>
      <c r="WUE200" s="84"/>
      <c r="WUF200" s="84"/>
      <c r="WUG200" s="84"/>
      <c r="WUH200" s="84"/>
      <c r="WUI200" s="84"/>
      <c r="WUJ200" s="84"/>
      <c r="WUK200" s="84"/>
      <c r="WUL200" s="84"/>
      <c r="WUM200" s="84"/>
      <c r="WUN200" s="84"/>
      <c r="WUO200" s="84"/>
      <c r="WUP200" s="84"/>
      <c r="WUQ200" s="84"/>
      <c r="WUR200" s="84"/>
      <c r="WUS200" s="84"/>
      <c r="WUT200" s="84"/>
      <c r="WUU200" s="84"/>
      <c r="WUV200" s="84"/>
      <c r="WUW200" s="84"/>
      <c r="WUX200" s="84"/>
      <c r="WUY200" s="84"/>
      <c r="WUZ200" s="84"/>
      <c r="WVA200" s="84"/>
      <c r="WVB200" s="84"/>
      <c r="WVC200" s="84"/>
      <c r="WVD200" s="84"/>
      <c r="WVE200" s="84"/>
      <c r="WVF200" s="84"/>
      <c r="WVG200" s="84"/>
      <c r="WVH200" s="84"/>
      <c r="WVI200" s="84"/>
      <c r="WVJ200" s="84"/>
      <c r="WVK200" s="84"/>
      <c r="WVL200" s="84"/>
      <c r="WVM200" s="84"/>
      <c r="WVN200" s="84"/>
      <c r="WVO200" s="84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55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4</vt:i4>
      </vt:variant>
    </vt:vector>
  </HeadingPairs>
  <TitlesOfParts>
    <vt:vector size="7" baseType="lpstr">
      <vt:lpstr>Zał.Nr1</vt:lpstr>
      <vt:lpstr>Zał.Nr2</vt:lpstr>
      <vt:lpstr>Arkusz1</vt:lpstr>
      <vt:lpstr>Zał.Nr1!Obszar_wydruku</vt:lpstr>
      <vt:lpstr>Zał.Nr2!Obszar_wydruku</vt:lpstr>
      <vt:lpstr>Zał.Nr1!Tytuły_wydruku</vt:lpstr>
      <vt:lpstr>Zał.Nr2!Tytuły_wydruku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301/2025 Prezydenta Miasta Włocławek z dn. 6 października 2025 r. </dc:title>
  <dc:creator>Monika Szubska</dc:creator>
  <cp:keywords>Załącznik do Zarządzenia Prezydenta Miasta Włocławek </cp:keywords>
  <cp:lastModifiedBy>Karolina Budziszewska</cp:lastModifiedBy>
  <cp:lastPrinted>2025-10-09T07:36:16Z</cp:lastPrinted>
  <dcterms:created xsi:type="dcterms:W3CDTF">2015-06-05T18:19:34Z</dcterms:created>
  <dcterms:modified xsi:type="dcterms:W3CDTF">2025-10-10T06:45:32Z</dcterms:modified>
</cp:coreProperties>
</file>