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F8FE25C1-E92C-4C32-A28E-77E9C7E3C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ącznik" sheetId="11" r:id="rId1"/>
  </sheets>
  <definedNames>
    <definedName name="_xlnm._FilterDatabase" localSheetId="0" hidden="1">Załącznik!$A$10:$H$32</definedName>
    <definedName name="_xlnm.Print_Area" localSheetId="0">Załącznik!$A$1:$H$33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1" l="1"/>
  <c r="H32" i="11" s="1"/>
  <c r="F31" i="11"/>
  <c r="H31" i="11" s="1"/>
  <c r="F30" i="11"/>
  <c r="H30" i="11" s="1"/>
  <c r="F29" i="11"/>
  <c r="H29" i="11" s="1"/>
  <c r="G28" i="11"/>
  <c r="G27" i="11" s="1"/>
  <c r="F24" i="11"/>
  <c r="H24" i="11" s="1"/>
  <c r="F23" i="11"/>
  <c r="H23" i="11" s="1"/>
  <c r="F22" i="11"/>
  <c r="H22" i="11" s="1"/>
  <c r="G21" i="11"/>
  <c r="G20" i="11" s="1"/>
  <c r="G16" i="11" s="1"/>
  <c r="H15" i="11"/>
  <c r="G15" i="11"/>
  <c r="G14" i="11"/>
  <c r="G13" i="11" s="1"/>
  <c r="G12" i="11" s="1"/>
  <c r="F14" i="11"/>
  <c r="F13" i="11" s="1"/>
  <c r="H14" i="11" l="1"/>
  <c r="G11" i="11"/>
  <c r="G10" i="11" s="1"/>
  <c r="H13" i="11"/>
  <c r="F12" i="11"/>
  <c r="F21" i="11"/>
  <c r="F28" i="11"/>
  <c r="H12" i="11" l="1"/>
  <c r="H28" i="11"/>
  <c r="F27" i="11"/>
  <c r="H27" i="11" s="1"/>
  <c r="H21" i="11"/>
  <c r="F20" i="11"/>
  <c r="H20" i="11" l="1"/>
  <c r="F16" i="11"/>
  <c r="H16" i="11" l="1"/>
  <c r="F11" i="11"/>
  <c r="H11" i="11" l="1"/>
  <c r="F10" i="11"/>
  <c r="H10" i="11" l="1"/>
</calcChain>
</file>

<file path=xl/sharedStrings.xml><?xml version="1.0" encoding="utf-8"?>
<sst xmlns="http://schemas.openxmlformats.org/spreadsheetml/2006/main" count="40" uniqueCount="34">
  <si>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</si>
  <si>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</si>
  <si>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</si>
  <si>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</si>
  <si>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</si>
  <si>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</si>
  <si>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</si>
  <si>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</si>
  <si>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</si>
  <si>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</si>
  <si>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</si>
  <si>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</si>
  <si>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Zmiany w budżecie miasta Włocławek na 2026 rok</t>
  </si>
  <si>
    <t>Wydatki na zadania własne gminy:</t>
  </si>
  <si>
    <t>Oświata i wychowanie</t>
  </si>
  <si>
    <t xml:space="preserve">Załącznik </t>
  </si>
  <si>
    <t>Różne rozliczenia</t>
  </si>
  <si>
    <t>Rezerwy ogólne i celowe</t>
  </si>
  <si>
    <t>4810</t>
  </si>
  <si>
    <t xml:space="preserve">rezerwy </t>
  </si>
  <si>
    <t xml:space="preserve"> - rezerwa celowa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</si>
  <si>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</si>
  <si>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</si>
  <si>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</si>
  <si>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</si>
  <si>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Jednostki oświatowe zbiorczo</t>
  </si>
  <si>
    <t xml:space="preserve">składki na ubezpieczenia społeczne </t>
  </si>
  <si>
    <t xml:space="preserve">składki na Fundusz Pracy oraz Fundusz Solidarnościowy </t>
  </si>
  <si>
    <t>wynagrodzenie osobowe nauczycieli</t>
  </si>
  <si>
    <t>organizacji nauki i metod pracy dla dzieci i młodzieży</t>
  </si>
  <si>
    <t>w szkołach podstawowych</t>
  </si>
  <si>
    <t>wpłaty na PPK finansowane przez podmiot zatrudniający</t>
  </si>
  <si>
    <t>z dnia 3 lipca 2026 r.</t>
  </si>
  <si>
    <t>do Zarządzenia NR 329/2026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</si>
</sst>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5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7" fillId="0" borderId="0"/>
    <xf numFmtId="0" fontId="1" fillId="0" borderId="0"/>
  </cellStyleXfs>
  <cellXfs count="55">
    <xf numFmtId="0" fontId="0" fillId="0" borderId="0" xfId="0"/>
    <xf numFmtId="4" fontId="14" fillId="0" borderId="10" xfId="2" applyNumberFormat="1" applyFont="1" applyBorder="1"/>
    <xf numFmtId="0" fontId="10" fillId="0" borderId="0" xfId="14" applyFont="1"/>
    <xf numFmtId="49" fontId="10" fillId="0" borderId="0" xfId="14" applyNumberFormat="1" applyFont="1"/>
    <xf numFmtId="0" fontId="10" fillId="0" borderId="0" xfId="14" applyFont="1" applyAlignment="1">
      <alignment horizontal="left"/>
    </xf>
    <xf numFmtId="0" fontId="12" fillId="0" borderId="0" xfId="14" applyFont="1"/>
    <xf numFmtId="0" fontId="13" fillId="0" borderId="0" xfId="14" applyFont="1" applyAlignment="1">
      <alignment horizontal="centerContinuous"/>
    </xf>
    <xf numFmtId="0" fontId="12" fillId="0" borderId="0" xfId="14" applyFont="1" applyAlignment="1">
      <alignment horizontal="centerContinuous"/>
    </xf>
    <xf numFmtId="49" fontId="13" fillId="0" borderId="0" xfId="14" applyNumberFormat="1" applyFont="1" applyAlignment="1">
      <alignment horizontal="centerContinuous"/>
    </xf>
    <xf numFmtId="0" fontId="14" fillId="0" borderId="0" xfId="14" applyFont="1"/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center"/>
    </xf>
    <xf numFmtId="0" fontId="10" fillId="0" borderId="1" xfId="14" applyFont="1" applyBorder="1"/>
    <xf numFmtId="49" fontId="10" fillId="0" borderId="1" xfId="14" applyNumberFormat="1" applyFont="1" applyBorder="1"/>
    <xf numFmtId="0" fontId="14" fillId="0" borderId="2" xfId="14" applyFont="1" applyBorder="1"/>
    <xf numFmtId="0" fontId="14" fillId="0" borderId="1" xfId="14" applyFont="1" applyBorder="1" applyAlignment="1">
      <alignment horizontal="center"/>
    </xf>
    <xf numFmtId="3" fontId="10" fillId="0" borderId="1" xfId="14" applyNumberFormat="1" applyFont="1" applyBorder="1"/>
    <xf numFmtId="0" fontId="10" fillId="0" borderId="1" xfId="14" applyFont="1" applyBorder="1" applyAlignment="1">
      <alignment horizontal="center"/>
    </xf>
    <xf numFmtId="0" fontId="15" fillId="0" borderId="0" xfId="14" applyFont="1"/>
    <xf numFmtId="0" fontId="14" fillId="0" borderId="3" xfId="14" applyFont="1" applyBorder="1" applyAlignment="1">
      <alignment horizontal="center"/>
    </xf>
    <xf numFmtId="49" fontId="14" fillId="0" borderId="3" xfId="14" applyNumberFormat="1" applyFont="1" applyBorder="1" applyAlignment="1">
      <alignment horizontal="center"/>
    </xf>
    <xf numFmtId="0" fontId="14" fillId="0" borderId="4" xfId="14" applyFont="1" applyBorder="1" applyAlignment="1">
      <alignment horizontal="center"/>
    </xf>
    <xf numFmtId="3" fontId="14" fillId="0" borderId="3" xfId="14" applyNumberFormat="1" applyFont="1" applyBorder="1" applyAlignment="1">
      <alignment horizontal="center"/>
    </xf>
    <xf numFmtId="0" fontId="14" fillId="0" borderId="5" xfId="14" applyFont="1" applyBorder="1" applyAlignment="1">
      <alignment horizontal="center"/>
    </xf>
    <xf numFmtId="49" fontId="14" fillId="0" borderId="5" xfId="14" applyNumberFormat="1" applyFont="1" applyBorder="1" applyAlignment="1">
      <alignment horizontal="center"/>
    </xf>
    <xf numFmtId="0" fontId="14" fillId="0" borderId="6" xfId="14" applyFont="1" applyBorder="1" applyAlignment="1">
      <alignment horizontal="center"/>
    </xf>
    <xf numFmtId="3" fontId="14" fillId="0" borderId="5" xfId="14" applyNumberFormat="1" applyFont="1" applyBorder="1" applyAlignment="1">
      <alignment horizontal="center"/>
    </xf>
    <xf numFmtId="0" fontId="10" fillId="0" borderId="3" xfId="14" applyFont="1" applyBorder="1"/>
    <xf numFmtId="49" fontId="10" fillId="0" borderId="3" xfId="14" applyNumberFormat="1" applyFont="1" applyBorder="1" applyAlignment="1">
      <alignment horizontal="right"/>
    </xf>
    <xf numFmtId="0" fontId="14" fillId="0" borderId="7" xfId="14" applyFont="1" applyBorder="1"/>
    <xf numFmtId="4" fontId="14" fillId="0" borderId="8" xfId="14" applyNumberFormat="1" applyFont="1" applyBorder="1"/>
    <xf numFmtId="0" fontId="14" fillId="0" borderId="9" xfId="14" applyFont="1" applyBorder="1"/>
    <xf numFmtId="4" fontId="14" fillId="0" borderId="10" xfId="14" applyNumberFormat="1" applyFont="1" applyBorder="1"/>
    <xf numFmtId="3" fontId="14" fillId="0" borderId="3" xfId="14" applyNumberFormat="1" applyFont="1" applyBorder="1"/>
    <xf numFmtId="49" fontId="14" fillId="0" borderId="3" xfId="14" applyNumberFormat="1" applyFont="1" applyBorder="1" applyAlignment="1">
      <alignment horizontal="right"/>
    </xf>
    <xf numFmtId="3" fontId="14" fillId="0" borderId="4" xfId="14" applyNumberFormat="1" applyFont="1" applyBorder="1"/>
    <xf numFmtId="4" fontId="14" fillId="0" borderId="10" xfId="14" applyNumberFormat="1" applyFont="1" applyBorder="1" applyAlignment="1">
      <alignment horizontal="right"/>
    </xf>
    <xf numFmtId="3" fontId="10" fillId="0" borderId="3" xfId="14" applyNumberFormat="1" applyFont="1" applyBorder="1"/>
    <xf numFmtId="3" fontId="10" fillId="0" borderId="6" xfId="14" applyNumberFormat="1" applyFont="1" applyBorder="1"/>
    <xf numFmtId="4" fontId="10" fillId="0" borderId="5" xfId="14" applyNumberFormat="1" applyFont="1" applyBorder="1"/>
    <xf numFmtId="4" fontId="10" fillId="0" borderId="5" xfId="14" applyNumberFormat="1" applyFont="1" applyBorder="1" applyAlignment="1">
      <alignment horizontal="right"/>
    </xf>
    <xf numFmtId="3" fontId="10" fillId="0" borderId="4" xfId="14" applyNumberFormat="1" applyFont="1" applyBorder="1"/>
    <xf numFmtId="4" fontId="10" fillId="0" borderId="1" xfId="14" applyNumberFormat="1" applyFont="1" applyBorder="1"/>
    <xf numFmtId="4" fontId="10" fillId="0" borderId="3" xfId="14" applyNumberFormat="1" applyFont="1" applyBorder="1"/>
    <xf numFmtId="0" fontId="10" fillId="0" borderId="4" xfId="14" applyFont="1" applyBorder="1"/>
    <xf numFmtId="4" fontId="10" fillId="0" borderId="3" xfId="14" applyNumberFormat="1" applyFont="1" applyBorder="1" applyAlignment="1">
      <alignment horizontal="right"/>
    </xf>
    <xf numFmtId="0" fontId="10" fillId="0" borderId="6" xfId="14" applyFont="1" applyBorder="1"/>
    <xf numFmtId="0" fontId="10" fillId="0" borderId="3" xfId="14" applyFont="1" applyBorder="1" applyAlignment="1">
      <alignment horizontal="right" vertical="center"/>
    </xf>
    <xf numFmtId="0" fontId="10" fillId="0" borderId="4" xfId="14" applyFont="1" applyBorder="1" applyAlignment="1">
      <alignment vertical="center"/>
    </xf>
    <xf numFmtId="0" fontId="10" fillId="0" borderId="3" xfId="14" applyFont="1" applyBorder="1" applyAlignment="1">
      <alignment horizontal="right"/>
    </xf>
    <xf numFmtId="0" fontId="15" fillId="0" borderId="5" xfId="14" applyFont="1" applyBorder="1"/>
    <xf numFmtId="49" fontId="15" fillId="0" borderId="5" xfId="14" applyNumberFormat="1" applyFont="1" applyBorder="1" applyAlignment="1">
      <alignment horizontal="right"/>
    </xf>
    <xf numFmtId="0" fontId="15" fillId="0" borderId="6" xfId="14" applyFont="1" applyBorder="1"/>
    <xf numFmtId="0" fontId="10" fillId="0" borderId="12" xfId="14" applyFont="1" applyBorder="1"/>
    <xf numFmtId="4" fontId="10" fillId="0" borderId="11" xfId="14" applyNumberFormat="1" applyFont="1" applyBorder="1"/>
  </cellXfs>
  <cellStyles count="15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10" xfId="14" xr:uid="{5090A0F7-AB65-4F75-B224-FFF4C67B6428}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3 3" xfId="13" xr:uid="{58AE18FA-6FAF-4C9A-8FB1-BBC56F0E9B9B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7" xfId="8" xr:uid="{62CD0728-EA2B-4DD2-AD34-21575365BC2A}"/>
    <cellStyle name="Normalny 8" xfId="10" xr:uid="{FCA48B7E-ED27-4C4B-BAF8-DFA7E6989938}"/>
    <cellStyle name="Normalny 9" xfId="12" xr:uid="{7A152C27-A195-4CCC-B2C5-EE3463EDC3F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CF69-ACC9-4BAF-834D-CA22278E797A}">
  <sheetPr>
    <tabColor rgb="FF9966FF"/>
  </sheetPr>
  <dimension ref="A1:H248"/>
  <sheetViews>
    <sheetView tabSelected="1" zoomScale="160" zoomScaleNormal="160" workbookViewId="0">
      <selection activeCell="F6" sqref="F6"/>
    </sheetView>
  </sheetViews>
  <sheetFormatPr defaultColWidth="9.140625" defaultRowHeight="16.5" x14ac:dyDescent="0.3"/>
  <cols>
    <col min="1" max="1" width="3.5703125" style="5" customWidth="1"/>
    <col min="2" max="2" width="6" style="5" customWidth="1"/>
    <col min="3" max="3" width="4.85546875" style="5" customWidth="1"/>
    <col min="4" max="4" width="39.140625" style="5" customWidth="1"/>
    <col min="5" max="5" width="13" style="5" customWidth="1"/>
    <col min="6" max="6" width="10.5703125" style="5" customWidth="1"/>
    <col min="7" max="7" width="10.85546875" style="5" customWidth="1"/>
    <col min="8" max="8" width="12.7109375" style="5" customWidth="1"/>
    <col min="9" max="9" width="10.28515625" style="5" customWidth="1"/>
    <col min="10" max="16384" width="9.140625" style="5"/>
  </cols>
  <sheetData>
    <row r="1" spans="1:8" ht="13.5" customHeight="1" x14ac:dyDescent="0.3">
      <c r="A1" s="2"/>
      <c r="B1" s="2"/>
      <c r="C1" s="3"/>
      <c r="D1" s="4"/>
      <c r="E1" s="4"/>
      <c r="F1" s="4" t="s">
        <v>15</v>
      </c>
      <c r="G1" s="4"/>
      <c r="H1" s="2"/>
    </row>
    <row r="2" spans="1:8" ht="12.75" customHeight="1" x14ac:dyDescent="0.3">
      <c r="A2" s="2"/>
      <c r="B2" s="2"/>
      <c r="C2" s="3"/>
      <c r="D2" s="4"/>
      <c r="E2" s="4"/>
      <c r="F2" s="4" t="s">
        <v>33</v>
      </c>
      <c r="G2" s="4"/>
      <c r="H2" s="2"/>
    </row>
    <row r="3" spans="1:8" ht="12.75" customHeight="1" x14ac:dyDescent="0.3">
      <c r="A3" s="2"/>
      <c r="B3" s="2"/>
      <c r="C3" s="3"/>
      <c r="D3" s="4"/>
      <c r="E3" s="4"/>
      <c r="F3" s="2" t="s">
        <v>0</v>
      </c>
      <c r="G3" s="2"/>
      <c r="H3" s="2"/>
    </row>
    <row r="4" spans="1:8" ht="12.75" customHeight="1" x14ac:dyDescent="0.3">
      <c r="A4" s="2"/>
      <c r="B4" s="2"/>
      <c r="C4" s="3"/>
      <c r="D4" s="4"/>
      <c r="E4" s="4"/>
      <c r="F4" s="4" t="s">
        <v>32</v>
      </c>
      <c r="G4" s="4"/>
      <c r="H4" s="2"/>
    </row>
    <row r="5" spans="1:8" ht="33.75" customHeight="1" x14ac:dyDescent="0.3">
      <c r="A5" s="6" t="s">
        <v>12</v>
      </c>
      <c r="B5" s="7"/>
      <c r="C5" s="8"/>
      <c r="D5" s="8"/>
      <c r="E5" s="7"/>
      <c r="F5" s="7"/>
      <c r="G5" s="6"/>
      <c r="H5" s="7"/>
    </row>
    <row r="6" spans="1:8" ht="27" customHeight="1" x14ac:dyDescent="0.3">
      <c r="A6" s="2"/>
      <c r="B6" s="2"/>
      <c r="C6" s="3"/>
      <c r="D6" s="3"/>
      <c r="E6" s="9"/>
      <c r="F6" s="2"/>
      <c r="G6" s="10"/>
      <c r="H6" s="11" t="s">
        <v>1</v>
      </c>
    </row>
    <row r="7" spans="1:8" s="18" customFormat="1" ht="12.75" x14ac:dyDescent="0.25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2.75" x14ac:dyDescent="0.25">
      <c r="A8" s="19" t="s">
        <v>3</v>
      </c>
      <c r="B8" s="19" t="s">
        <v>4</v>
      </c>
      <c r="C8" s="20" t="s">
        <v>5</v>
      </c>
      <c r="D8" s="21" t="s">
        <v>6</v>
      </c>
      <c r="E8" s="19" t="s">
        <v>7</v>
      </c>
      <c r="F8" s="22" t="s">
        <v>8</v>
      </c>
      <c r="G8" s="19" t="s">
        <v>9</v>
      </c>
      <c r="H8" s="19" t="s">
        <v>10</v>
      </c>
    </row>
    <row r="9" spans="1:8" s="18" customFormat="1" ht="2.25" customHeight="1" x14ac:dyDescent="0.25">
      <c r="A9" s="23"/>
      <c r="B9" s="23"/>
      <c r="C9" s="24"/>
      <c r="D9" s="25"/>
      <c r="E9" s="23"/>
      <c r="F9" s="26"/>
      <c r="G9" s="26"/>
      <c r="H9" s="23"/>
    </row>
    <row r="10" spans="1:8" s="18" customFormat="1" ht="18" customHeight="1" thickBot="1" x14ac:dyDescent="0.3">
      <c r="A10" s="27"/>
      <c r="B10" s="27"/>
      <c r="C10" s="28"/>
      <c r="D10" s="29" t="s">
        <v>11</v>
      </c>
      <c r="E10" s="30">
        <v>1523153051.3199995</v>
      </c>
      <c r="F10" s="30">
        <f>SUM(F11,)</f>
        <v>569980</v>
      </c>
      <c r="G10" s="30">
        <f>SUM(G11,)</f>
        <v>569980</v>
      </c>
      <c r="H10" s="30">
        <f t="shared" ref="H10:H11" si="0">SUM(E10+F10-G10)</f>
        <v>1523153051.3199995</v>
      </c>
    </row>
    <row r="11" spans="1:8" s="18" customFormat="1" ht="16.5" customHeight="1" thickBot="1" x14ac:dyDescent="0.3">
      <c r="A11" s="27"/>
      <c r="B11" s="27"/>
      <c r="C11" s="28"/>
      <c r="D11" s="31" t="s">
        <v>13</v>
      </c>
      <c r="E11" s="32">
        <v>1054191973.1599997</v>
      </c>
      <c r="F11" s="32">
        <f>SUM(F12,F16,)</f>
        <v>569980</v>
      </c>
      <c r="G11" s="32">
        <f>SUM(G12,G16,)</f>
        <v>569980</v>
      </c>
      <c r="H11" s="32">
        <f t="shared" si="0"/>
        <v>1054191973.1599997</v>
      </c>
    </row>
    <row r="12" spans="1:8" s="18" customFormat="1" ht="17.25" customHeight="1" thickTop="1" thickBot="1" x14ac:dyDescent="0.3">
      <c r="A12" s="33">
        <v>758</v>
      </c>
      <c r="B12" s="33"/>
      <c r="C12" s="34"/>
      <c r="D12" s="35" t="s">
        <v>16</v>
      </c>
      <c r="E12" s="32">
        <v>42366416.439999998</v>
      </c>
      <c r="F12" s="36">
        <f>SUM(F13)</f>
        <v>0</v>
      </c>
      <c r="G12" s="36">
        <f>SUM(G13)</f>
        <v>569980</v>
      </c>
      <c r="H12" s="32">
        <f>SUM(E12+F12-G12)</f>
        <v>41796436.439999998</v>
      </c>
    </row>
    <row r="13" spans="1:8" s="18" customFormat="1" ht="12" customHeight="1" thickTop="1" x14ac:dyDescent="0.25">
      <c r="A13" s="37"/>
      <c r="B13" s="27">
        <v>75818</v>
      </c>
      <c r="C13" s="28"/>
      <c r="D13" s="38" t="s">
        <v>17</v>
      </c>
      <c r="E13" s="39">
        <v>42366416.439999998</v>
      </c>
      <c r="F13" s="40">
        <f>SUM(F14,)</f>
        <v>0</v>
      </c>
      <c r="G13" s="40">
        <f>SUM(G14,)</f>
        <v>569980</v>
      </c>
      <c r="H13" s="39">
        <f>SUM(E13+F13-G13)</f>
        <v>41796436.439999998</v>
      </c>
    </row>
    <row r="14" spans="1:8" s="18" customFormat="1" ht="12" customHeight="1" x14ac:dyDescent="0.25">
      <c r="A14" s="37"/>
      <c r="B14" s="27"/>
      <c r="C14" s="28" t="s">
        <v>18</v>
      </c>
      <c r="D14" s="41" t="s">
        <v>19</v>
      </c>
      <c r="E14" s="42">
        <v>42366416.439999998</v>
      </c>
      <c r="F14" s="42">
        <f>SUM(F15:F15)</f>
        <v>0</v>
      </c>
      <c r="G14" s="42">
        <f>SUM(G15:G15)</f>
        <v>569980</v>
      </c>
      <c r="H14" s="42">
        <f>SUM(E14+F14-G14)</f>
        <v>41796436.439999998</v>
      </c>
    </row>
    <row r="15" spans="1:8" s="18" customFormat="1" ht="12" customHeight="1" x14ac:dyDescent="0.25">
      <c r="A15" s="37"/>
      <c r="B15" s="27"/>
      <c r="C15" s="28"/>
      <c r="D15" s="27" t="s">
        <v>20</v>
      </c>
      <c r="E15" s="43">
        <v>38361688.439999998</v>
      </c>
      <c r="F15" s="43"/>
      <c r="G15" s="43">
        <f>569980</f>
        <v>569980</v>
      </c>
      <c r="H15" s="43">
        <f t="shared" ref="H15" si="1">SUM(E15+F15-G15)</f>
        <v>37791708.439999998</v>
      </c>
    </row>
    <row r="16" spans="1:8" s="18" customFormat="1" ht="12" customHeight="1" thickBot="1" x14ac:dyDescent="0.3">
      <c r="A16" s="33">
        <v>801</v>
      </c>
      <c r="B16" s="33"/>
      <c r="C16" s="34"/>
      <c r="D16" s="35" t="s">
        <v>14</v>
      </c>
      <c r="E16" s="1">
        <v>241316853.18999994</v>
      </c>
      <c r="F16" s="36">
        <f>SUM(F20,F27,)</f>
        <v>569980</v>
      </c>
      <c r="G16" s="36">
        <f>SUM(G20,G27,)</f>
        <v>0</v>
      </c>
      <c r="H16" s="32">
        <f>SUM(E16+F16-G16)</f>
        <v>241886833.18999994</v>
      </c>
    </row>
    <row r="17" spans="1:8" s="18" customFormat="1" ht="11.25" customHeight="1" thickTop="1" x14ac:dyDescent="0.25">
      <c r="A17" s="27"/>
      <c r="B17" s="27">
        <v>80149</v>
      </c>
      <c r="C17" s="28"/>
      <c r="D17" s="44" t="s">
        <v>21</v>
      </c>
      <c r="E17" s="45"/>
      <c r="F17" s="45"/>
      <c r="G17" s="45"/>
      <c r="H17" s="45"/>
    </row>
    <row r="18" spans="1:8" s="18" customFormat="1" ht="11.25" customHeight="1" x14ac:dyDescent="0.25">
      <c r="A18" s="27"/>
      <c r="B18" s="27"/>
      <c r="C18" s="28"/>
      <c r="D18" s="44" t="s">
        <v>22</v>
      </c>
      <c r="E18" s="45"/>
      <c r="F18" s="45"/>
      <c r="G18" s="45"/>
      <c r="H18" s="45"/>
    </row>
    <row r="19" spans="1:8" s="18" customFormat="1" ht="11.25" customHeight="1" x14ac:dyDescent="0.25">
      <c r="A19" s="27"/>
      <c r="B19" s="27"/>
      <c r="C19" s="28"/>
      <c r="D19" s="44" t="s">
        <v>23</v>
      </c>
      <c r="E19" s="45"/>
      <c r="F19" s="45"/>
      <c r="G19" s="45"/>
      <c r="H19" s="45"/>
    </row>
    <row r="20" spans="1:8" s="18" customFormat="1" ht="11.25" customHeight="1" x14ac:dyDescent="0.25">
      <c r="A20" s="27"/>
      <c r="B20" s="27"/>
      <c r="C20" s="28"/>
      <c r="D20" s="46" t="s">
        <v>24</v>
      </c>
      <c r="E20" s="39">
        <v>9390091.9800000004</v>
      </c>
      <c r="F20" s="40">
        <f>SUM(F21)</f>
        <v>164400</v>
      </c>
      <c r="G20" s="40">
        <f>SUM(G21)</f>
        <v>0</v>
      </c>
      <c r="H20" s="39">
        <f>SUM(E20+F20-G20)</f>
        <v>9554491.9800000004</v>
      </c>
    </row>
    <row r="21" spans="1:8" s="18" customFormat="1" ht="12" customHeight="1" x14ac:dyDescent="0.25">
      <c r="A21" s="27"/>
      <c r="B21" s="33"/>
      <c r="C21" s="28"/>
      <c r="D21" s="53" t="s">
        <v>25</v>
      </c>
      <c r="E21" s="54">
        <v>4665806.46</v>
      </c>
      <c r="F21" s="54">
        <f>SUM(F22:F24)</f>
        <v>164400</v>
      </c>
      <c r="G21" s="54">
        <f>SUM(G22:G24)</f>
        <v>0</v>
      </c>
      <c r="H21" s="54">
        <f t="shared" ref="H21:H24" si="2">SUM(E21+F21-G21)</f>
        <v>4830206.46</v>
      </c>
    </row>
    <row r="22" spans="1:8" s="18" customFormat="1" ht="12" customHeight="1" x14ac:dyDescent="0.25">
      <c r="A22" s="27"/>
      <c r="B22" s="33"/>
      <c r="C22" s="47">
        <v>4110</v>
      </c>
      <c r="D22" s="48" t="s">
        <v>26</v>
      </c>
      <c r="E22" s="43">
        <v>660884</v>
      </c>
      <c r="F22" s="45">
        <f>10000+3300</f>
        <v>13300</v>
      </c>
      <c r="G22" s="45"/>
      <c r="H22" s="45">
        <f t="shared" si="2"/>
        <v>674184</v>
      </c>
    </row>
    <row r="23" spans="1:8" s="18" customFormat="1" ht="12" customHeight="1" x14ac:dyDescent="0.25">
      <c r="A23" s="27"/>
      <c r="B23" s="33"/>
      <c r="C23" s="47">
        <v>4120</v>
      </c>
      <c r="D23" s="48" t="s">
        <v>27</v>
      </c>
      <c r="E23" s="43">
        <v>91574</v>
      </c>
      <c r="F23" s="45">
        <f>500+600</f>
        <v>1100</v>
      </c>
      <c r="G23" s="45"/>
      <c r="H23" s="45">
        <f t="shared" si="2"/>
        <v>92674</v>
      </c>
    </row>
    <row r="24" spans="1:8" s="18" customFormat="1" ht="12" customHeight="1" x14ac:dyDescent="0.25">
      <c r="A24" s="27"/>
      <c r="B24" s="33"/>
      <c r="C24" s="49">
        <v>4790</v>
      </c>
      <c r="D24" s="44" t="s">
        <v>28</v>
      </c>
      <c r="E24" s="43">
        <v>3184185.74</v>
      </c>
      <c r="F24" s="45">
        <f>80000+70000</f>
        <v>150000</v>
      </c>
      <c r="G24" s="45"/>
      <c r="H24" s="45">
        <f t="shared" si="2"/>
        <v>3334185.74</v>
      </c>
    </row>
    <row r="25" spans="1:8" s="18" customFormat="1" ht="12" customHeight="1" x14ac:dyDescent="0.25">
      <c r="A25" s="27"/>
      <c r="B25" s="27">
        <v>80150</v>
      </c>
      <c r="C25" s="28"/>
      <c r="D25" s="44" t="s">
        <v>21</v>
      </c>
      <c r="E25" s="45"/>
      <c r="F25" s="45"/>
      <c r="G25" s="45"/>
      <c r="H25" s="45"/>
    </row>
    <row r="26" spans="1:8" s="18" customFormat="1" ht="12" customHeight="1" x14ac:dyDescent="0.25">
      <c r="A26" s="27"/>
      <c r="B26" s="27"/>
      <c r="C26" s="28"/>
      <c r="D26" s="44" t="s">
        <v>29</v>
      </c>
      <c r="E26" s="45"/>
      <c r="F26" s="45"/>
      <c r="G26" s="45"/>
      <c r="H26" s="45"/>
    </row>
    <row r="27" spans="1:8" s="18" customFormat="1" ht="12" customHeight="1" x14ac:dyDescent="0.25">
      <c r="A27" s="27"/>
      <c r="B27" s="27"/>
      <c r="C27" s="28"/>
      <c r="D27" s="46" t="s">
        <v>30</v>
      </c>
      <c r="E27" s="39">
        <v>19343274.370000001</v>
      </c>
      <c r="F27" s="40">
        <f>SUM(F28)</f>
        <v>405580</v>
      </c>
      <c r="G27" s="40">
        <f>SUM(G28)</f>
        <v>0</v>
      </c>
      <c r="H27" s="39">
        <f>SUM(E27+F27-G27)</f>
        <v>19748854.370000001</v>
      </c>
    </row>
    <row r="28" spans="1:8" s="18" customFormat="1" ht="12" customHeight="1" x14ac:dyDescent="0.25">
      <c r="A28" s="27"/>
      <c r="B28" s="27"/>
      <c r="C28" s="28"/>
      <c r="D28" s="53" t="s">
        <v>25</v>
      </c>
      <c r="E28" s="54">
        <v>18190206.359999999</v>
      </c>
      <c r="F28" s="54">
        <f>SUM(F29:F32)</f>
        <v>405580</v>
      </c>
      <c r="G28" s="54">
        <f>SUM(G29:G32)</f>
        <v>0</v>
      </c>
      <c r="H28" s="54">
        <f t="shared" ref="H28:H32" si="3">SUM(E28+F28-G28)</f>
        <v>18595786.359999999</v>
      </c>
    </row>
    <row r="29" spans="1:8" s="18" customFormat="1" ht="12" customHeight="1" x14ac:dyDescent="0.25">
      <c r="A29" s="27"/>
      <c r="B29" s="27"/>
      <c r="C29" s="47">
        <v>4110</v>
      </c>
      <c r="D29" s="48" t="s">
        <v>26</v>
      </c>
      <c r="E29" s="43">
        <v>2691013</v>
      </c>
      <c r="F29" s="45">
        <f>8600+25000</f>
        <v>33600</v>
      </c>
      <c r="G29" s="45"/>
      <c r="H29" s="45">
        <f t="shared" si="3"/>
        <v>2724613</v>
      </c>
    </row>
    <row r="30" spans="1:8" s="18" customFormat="1" ht="12" customHeight="1" x14ac:dyDescent="0.25">
      <c r="A30" s="27"/>
      <c r="B30" s="27"/>
      <c r="C30" s="47">
        <v>4120</v>
      </c>
      <c r="D30" s="48" t="s">
        <v>27</v>
      </c>
      <c r="E30" s="43">
        <v>371356</v>
      </c>
      <c r="F30" s="45">
        <f>1230</f>
        <v>1230</v>
      </c>
      <c r="G30" s="45"/>
      <c r="H30" s="45">
        <f t="shared" si="3"/>
        <v>372586</v>
      </c>
    </row>
    <row r="31" spans="1:8" s="18" customFormat="1" ht="12" customHeight="1" x14ac:dyDescent="0.25">
      <c r="A31" s="27"/>
      <c r="B31" s="27"/>
      <c r="C31" s="47">
        <v>4710</v>
      </c>
      <c r="D31" s="48" t="s">
        <v>31</v>
      </c>
      <c r="E31" s="43">
        <v>86578</v>
      </c>
      <c r="F31" s="45">
        <f>750</f>
        <v>750</v>
      </c>
      <c r="G31" s="45"/>
      <c r="H31" s="45">
        <f t="shared" si="3"/>
        <v>87328</v>
      </c>
    </row>
    <row r="32" spans="1:8" s="18" customFormat="1" ht="12" customHeight="1" x14ac:dyDescent="0.25">
      <c r="A32" s="27"/>
      <c r="B32" s="27"/>
      <c r="C32" s="49">
        <v>4790</v>
      </c>
      <c r="D32" s="44" t="s">
        <v>28</v>
      </c>
      <c r="E32" s="43">
        <v>12824549.76</v>
      </c>
      <c r="F32" s="45">
        <f>50000+320000</f>
        <v>370000</v>
      </c>
      <c r="G32" s="45"/>
      <c r="H32" s="45">
        <f t="shared" si="3"/>
        <v>13194549.76</v>
      </c>
    </row>
    <row r="33" spans="1:8" s="18" customFormat="1" ht="3.75" customHeight="1" x14ac:dyDescent="0.25">
      <c r="A33" s="50"/>
      <c r="B33" s="50"/>
      <c r="C33" s="51"/>
      <c r="D33" s="52"/>
      <c r="E33" s="39"/>
      <c r="F33" s="39"/>
      <c r="G33" s="39"/>
      <c r="H33" s="39"/>
    </row>
    <row r="34" spans="1:8" s="18" customFormat="1" ht="12.95" customHeight="1" x14ac:dyDescent="0.25"/>
    <row r="35" spans="1:8" s="18" customFormat="1" ht="12.95" customHeight="1" x14ac:dyDescent="0.25"/>
    <row r="36" spans="1:8" s="18" customFormat="1" ht="12.95" customHeight="1" x14ac:dyDescent="0.25"/>
    <row r="37" spans="1:8" s="18" customFormat="1" ht="12.95" customHeight="1" x14ac:dyDescent="0.25"/>
    <row r="38" spans="1:8" s="18" customFormat="1" ht="12.95" customHeight="1" x14ac:dyDescent="0.25"/>
    <row r="39" spans="1:8" s="18" customFormat="1" ht="12.95" customHeight="1" x14ac:dyDescent="0.25"/>
    <row r="40" spans="1:8" s="18" customFormat="1" ht="12.95" customHeight="1" x14ac:dyDescent="0.25"/>
    <row r="41" spans="1:8" s="18" customFormat="1" ht="12.95" customHeight="1" x14ac:dyDescent="0.25"/>
    <row r="42" spans="1:8" s="18" customFormat="1" ht="12.95" customHeight="1" x14ac:dyDescent="0.25"/>
    <row r="43" spans="1:8" s="18" customFormat="1" ht="12.95" customHeight="1" x14ac:dyDescent="0.25"/>
    <row r="44" spans="1:8" s="18" customFormat="1" ht="12.95" customHeight="1" x14ac:dyDescent="0.25"/>
    <row r="45" spans="1:8" s="18" customFormat="1" ht="12.95" customHeight="1" x14ac:dyDescent="0.25"/>
    <row r="46" spans="1:8" s="18" customFormat="1" ht="12.95" customHeight="1" x14ac:dyDescent="0.25"/>
    <row r="47" spans="1:8" s="18" customFormat="1" ht="12.95" customHeight="1" x14ac:dyDescent="0.25"/>
    <row r="48" spans="1:8" s="18" customFormat="1" ht="12.95" customHeight="1" x14ac:dyDescent="0.25"/>
    <row r="49" s="18" customFormat="1" ht="12.95" customHeight="1" x14ac:dyDescent="0.25"/>
    <row r="50" s="18" customFormat="1" ht="12.95" customHeight="1" x14ac:dyDescent="0.25"/>
    <row r="51" s="18" customFormat="1" ht="12.95" customHeight="1" x14ac:dyDescent="0.25"/>
    <row r="52" s="18" customFormat="1" ht="12.95" customHeight="1" x14ac:dyDescent="0.25"/>
    <row r="53" s="18" customFormat="1" ht="12.95" customHeight="1" x14ac:dyDescent="0.25"/>
    <row r="54" s="18" customFormat="1" ht="12.95" customHeight="1" x14ac:dyDescent="0.25"/>
    <row r="55" s="18" customFormat="1" ht="12.95" customHeight="1" x14ac:dyDescent="0.25"/>
    <row r="56" s="18" customFormat="1" ht="12.95" customHeight="1" x14ac:dyDescent="0.25"/>
    <row r="57" s="18" customFormat="1" ht="12.95" customHeight="1" x14ac:dyDescent="0.25"/>
    <row r="58" s="18" customFormat="1" ht="12.95" customHeight="1" x14ac:dyDescent="0.25"/>
    <row r="59" s="18" customFormat="1" ht="12.95" customHeight="1" x14ac:dyDescent="0.25"/>
    <row r="60" s="18" customFormat="1" ht="12.95" customHeight="1" x14ac:dyDescent="0.25"/>
    <row r="61" s="18" customFormat="1" ht="12.95" customHeight="1" x14ac:dyDescent="0.25"/>
    <row r="62" s="18" customFormat="1" ht="12.95" customHeight="1" x14ac:dyDescent="0.25"/>
    <row r="63" s="18" customFormat="1" ht="12.95" customHeight="1" x14ac:dyDescent="0.25"/>
    <row r="64" s="18" customFormat="1" ht="12.95" customHeight="1" x14ac:dyDescent="0.25"/>
    <row r="65" s="18" customFormat="1" ht="12.95" customHeight="1" x14ac:dyDescent="0.25"/>
    <row r="66" s="18" customFormat="1" ht="12.95" customHeight="1" x14ac:dyDescent="0.25"/>
    <row r="67" s="18" customFormat="1" ht="12.95" customHeight="1" x14ac:dyDescent="0.25"/>
    <row r="68" s="18" customFormat="1" ht="12.95" customHeight="1" x14ac:dyDescent="0.25"/>
    <row r="69" s="18" customFormat="1" ht="12.95" customHeight="1" x14ac:dyDescent="0.25"/>
    <row r="70" s="18" customFormat="1" ht="12.95" customHeight="1" x14ac:dyDescent="0.25"/>
    <row r="71" s="18" customFormat="1" ht="12.95" customHeight="1" x14ac:dyDescent="0.25"/>
    <row r="72" s="18" customFormat="1" ht="12.95" customHeight="1" x14ac:dyDescent="0.25"/>
    <row r="73" s="18" customFormat="1" ht="12.95" customHeight="1" x14ac:dyDescent="0.25"/>
    <row r="74" s="18" customFormat="1" ht="12.95" customHeight="1" x14ac:dyDescent="0.25"/>
    <row r="75" s="18" customFormat="1" ht="12.95" customHeight="1" x14ac:dyDescent="0.25"/>
    <row r="76" s="18" customFormat="1" ht="12.95" customHeight="1" x14ac:dyDescent="0.25"/>
    <row r="77" s="18" customFormat="1" ht="12.95" customHeight="1" x14ac:dyDescent="0.25"/>
    <row r="78" s="18" customFormat="1" ht="12.95" customHeight="1" x14ac:dyDescent="0.25"/>
    <row r="79" s="18" customFormat="1" ht="12.95" customHeight="1" x14ac:dyDescent="0.25"/>
    <row r="80" s="18" customFormat="1" ht="12.95" customHeight="1" x14ac:dyDescent="0.25"/>
    <row r="81" s="18" customFormat="1" ht="12.95" customHeight="1" x14ac:dyDescent="0.25"/>
    <row r="82" s="18" customFormat="1" ht="12.95" customHeight="1" x14ac:dyDescent="0.25"/>
    <row r="83" s="18" customFormat="1" ht="12.95" customHeight="1" x14ac:dyDescent="0.25"/>
    <row r="84" s="18" customFormat="1" ht="12.95" customHeight="1" x14ac:dyDescent="0.25"/>
    <row r="85" s="18" customFormat="1" ht="12.95" customHeight="1" x14ac:dyDescent="0.25"/>
    <row r="86" s="18" customFormat="1" ht="12.95" customHeight="1" x14ac:dyDescent="0.25"/>
    <row r="87" s="18" customFormat="1" ht="12.95" customHeight="1" x14ac:dyDescent="0.25"/>
    <row r="88" s="18" customFormat="1" ht="12.95" customHeight="1" x14ac:dyDescent="0.25"/>
    <row r="89" s="18" customFormat="1" ht="12.95" customHeight="1" x14ac:dyDescent="0.25"/>
    <row r="90" s="18" customFormat="1" ht="12.95" customHeight="1" x14ac:dyDescent="0.25"/>
    <row r="91" s="18" customFormat="1" ht="12.95" customHeight="1" x14ac:dyDescent="0.25"/>
    <row r="92" s="18" customFormat="1" ht="12.95" customHeight="1" x14ac:dyDescent="0.25"/>
    <row r="93" s="18" customFormat="1" ht="12.95" customHeight="1" x14ac:dyDescent="0.25"/>
    <row r="94" s="18" customFormat="1" ht="12.95" customHeight="1" x14ac:dyDescent="0.25"/>
    <row r="95" s="18" customFormat="1" ht="12.95" customHeight="1" x14ac:dyDescent="0.25"/>
    <row r="96" s="18" customFormat="1" ht="12.95" customHeight="1" x14ac:dyDescent="0.25"/>
    <row r="97" s="18" customFormat="1" ht="12.95" customHeight="1" x14ac:dyDescent="0.25"/>
    <row r="98" s="18" customFormat="1" ht="12.95" customHeight="1" x14ac:dyDescent="0.25"/>
    <row r="99" s="18" customFormat="1" ht="12.95" customHeight="1" x14ac:dyDescent="0.25"/>
    <row r="100" s="18" customFormat="1" ht="12.95" customHeight="1" x14ac:dyDescent="0.25"/>
    <row r="101" ht="12.95" customHeight="1" x14ac:dyDescent="0.3"/>
    <row r="102" ht="12.95" customHeight="1" x14ac:dyDescent="0.3"/>
    <row r="103" ht="12.95" customHeight="1" x14ac:dyDescent="0.3"/>
    <row r="104" ht="12.95" customHeight="1" x14ac:dyDescent="0.3"/>
    <row r="105" ht="12.95" customHeight="1" x14ac:dyDescent="0.3"/>
    <row r="106" ht="12.95" customHeight="1" x14ac:dyDescent="0.3"/>
    <row r="107" ht="12.95" customHeight="1" x14ac:dyDescent="0.3"/>
    <row r="108" ht="12.95" customHeight="1" x14ac:dyDescent="0.3"/>
    <row r="109" ht="12.95" customHeight="1" x14ac:dyDescent="0.3"/>
    <row r="110" ht="12.95" customHeight="1" x14ac:dyDescent="0.3"/>
    <row r="111" ht="12.95" customHeight="1" x14ac:dyDescent="0.3"/>
    <row r="112" ht="12.9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2026-07-03T09:24:58Z</cp:lastPrinted>
  <dcterms:created xsi:type="dcterms:W3CDTF">2015-06-05T18:19:34Z</dcterms:created>
  <dcterms:modified xsi:type="dcterms:W3CDTF">2026-07-06T04:56:52Z</dcterms:modified>
</cp:coreProperties>
</file>