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ciechurska\Desktop\"/>
    </mc:Choice>
  </mc:AlternateContent>
  <xr:revisionPtr revIDLastSave="0" documentId="8_{D5578AF1-F2BA-44F9-A88E-C32D4033D5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Załącznik" sheetId="9" r:id="rId1"/>
    <sheet name="Arkusz1" sheetId="1" r:id="rId2"/>
  </sheets>
  <definedNames>
    <definedName name="_xlnm._FilterDatabase" localSheetId="0" hidden="1">Załącznik!$A$33:$H$76</definedName>
    <definedName name="_xlnm.Print_Area" localSheetId="0">Załącznik!$A$1:$H$173</definedName>
    <definedName name="_xlnm.Print_Titles" localSheetId="0">Załącznik!$7:$9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2" i="9" l="1"/>
  <c r="G171" i="9"/>
  <c r="G170" i="9" s="1"/>
  <c r="F171" i="9"/>
  <c r="H167" i="9"/>
  <c r="H166" i="9"/>
  <c r="H165" i="9"/>
  <c r="H164" i="9"/>
  <c r="G163" i="9"/>
  <c r="G162" i="9" s="1"/>
  <c r="G161" i="9" s="1"/>
  <c r="F163" i="9"/>
  <c r="H160" i="9"/>
  <c r="H159" i="9"/>
  <c r="G158" i="9"/>
  <c r="G157" i="9" s="1"/>
  <c r="G156" i="9" s="1"/>
  <c r="F158" i="9"/>
  <c r="F157" i="9"/>
  <c r="F156" i="9"/>
  <c r="H154" i="9"/>
  <c r="G153" i="9"/>
  <c r="G152" i="9" s="1"/>
  <c r="G151" i="9" s="1"/>
  <c r="F153" i="9"/>
  <c r="F152" i="9" s="1"/>
  <c r="G150" i="9"/>
  <c r="H150" i="9" s="1"/>
  <c r="F149" i="9"/>
  <c r="H147" i="9"/>
  <c r="G146" i="9"/>
  <c r="G145" i="9" s="1"/>
  <c r="F146" i="9"/>
  <c r="F145" i="9" s="1"/>
  <c r="H137" i="9"/>
  <c r="G136" i="9"/>
  <c r="G135" i="9" s="1"/>
  <c r="F136" i="9"/>
  <c r="F135" i="9" s="1"/>
  <c r="H134" i="9"/>
  <c r="H133" i="9"/>
  <c r="G132" i="9"/>
  <c r="G131" i="9" s="1"/>
  <c r="F132" i="9"/>
  <c r="F131" i="9" s="1"/>
  <c r="H130" i="9"/>
  <c r="H129" i="9"/>
  <c r="G128" i="9"/>
  <c r="H128" i="9" s="1"/>
  <c r="F128" i="9"/>
  <c r="F127" i="9"/>
  <c r="H126" i="9"/>
  <c r="H125" i="9"/>
  <c r="G124" i="9"/>
  <c r="G123" i="9" s="1"/>
  <c r="F124" i="9"/>
  <c r="H124" i="9" s="1"/>
  <c r="H122" i="9"/>
  <c r="G121" i="9"/>
  <c r="G120" i="9" s="1"/>
  <c r="F121" i="9"/>
  <c r="H119" i="9"/>
  <c r="G118" i="9"/>
  <c r="G117" i="9" s="1"/>
  <c r="F118" i="9"/>
  <c r="H116" i="9"/>
  <c r="G115" i="9"/>
  <c r="G114" i="9" s="1"/>
  <c r="F115" i="9"/>
  <c r="F114" i="9" s="1"/>
  <c r="H113" i="9"/>
  <c r="H112" i="9"/>
  <c r="G111" i="9"/>
  <c r="G110" i="9" s="1"/>
  <c r="F111" i="9"/>
  <c r="F110" i="9" s="1"/>
  <c r="H109" i="9"/>
  <c r="H108" i="9"/>
  <c r="G107" i="9"/>
  <c r="G106" i="9" s="1"/>
  <c r="F107" i="9"/>
  <c r="F106" i="9" s="1"/>
  <c r="H106" i="9" s="1"/>
  <c r="H103" i="9"/>
  <c r="G102" i="9"/>
  <c r="H102" i="9" s="1"/>
  <c r="F102" i="9"/>
  <c r="H101" i="9"/>
  <c r="H100" i="9"/>
  <c r="H99" i="9"/>
  <c r="G99" i="9"/>
  <c r="F99" i="9"/>
  <c r="F98" i="9" s="1"/>
  <c r="H96" i="9"/>
  <c r="G95" i="9"/>
  <c r="G94" i="9" s="1"/>
  <c r="F95" i="9"/>
  <c r="H93" i="9"/>
  <c r="H92" i="9"/>
  <c r="G91" i="9"/>
  <c r="G90" i="9" s="1"/>
  <c r="F91" i="9"/>
  <c r="H91" i="9" s="1"/>
  <c r="F90" i="9"/>
  <c r="H89" i="9"/>
  <c r="G88" i="9"/>
  <c r="G87" i="9" s="1"/>
  <c r="F88" i="9"/>
  <c r="F87" i="9"/>
  <c r="H87" i="9" s="1"/>
  <c r="H86" i="9"/>
  <c r="G85" i="9"/>
  <c r="F85" i="9"/>
  <c r="F84" i="9" s="1"/>
  <c r="G84" i="9"/>
  <c r="H82" i="9"/>
  <c r="G81" i="9"/>
  <c r="G80" i="9" s="1"/>
  <c r="F81" i="9"/>
  <c r="F80" i="9" s="1"/>
  <c r="H80" i="9" s="1"/>
  <c r="H75" i="9"/>
  <c r="G74" i="9"/>
  <c r="G73" i="9" s="1"/>
  <c r="F74" i="9"/>
  <c r="H74" i="9" s="1"/>
  <c r="H72" i="9"/>
  <c r="G71" i="9"/>
  <c r="G70" i="9" s="1"/>
  <c r="F71" i="9"/>
  <c r="F70" i="9" s="1"/>
  <c r="H67" i="9"/>
  <c r="G66" i="9"/>
  <c r="G65" i="9" s="1"/>
  <c r="F66" i="9"/>
  <c r="F65" i="9" s="1"/>
  <c r="H61" i="9"/>
  <c r="G60" i="9"/>
  <c r="G59" i="9" s="1"/>
  <c r="F60" i="9"/>
  <c r="H60" i="9" s="1"/>
  <c r="H58" i="9"/>
  <c r="H57" i="9"/>
  <c r="G56" i="9"/>
  <c r="F56" i="9"/>
  <c r="F55" i="9"/>
  <c r="H54" i="9"/>
  <c r="H53" i="9"/>
  <c r="G52" i="9"/>
  <c r="G51" i="9" s="1"/>
  <c r="F52" i="9"/>
  <c r="H52" i="9" s="1"/>
  <c r="H49" i="9"/>
  <c r="H48" i="9"/>
  <c r="G47" i="9"/>
  <c r="G46" i="9" s="1"/>
  <c r="F47" i="9"/>
  <c r="F46" i="9" s="1"/>
  <c r="G45" i="9"/>
  <c r="H44" i="9"/>
  <c r="H43" i="9"/>
  <c r="G42" i="9"/>
  <c r="G41" i="9" s="1"/>
  <c r="G40" i="9" s="1"/>
  <c r="F42" i="9"/>
  <c r="F41" i="9" s="1"/>
  <c r="F40" i="9" s="1"/>
  <c r="H39" i="9"/>
  <c r="H38" i="9"/>
  <c r="G37" i="9"/>
  <c r="F37" i="9"/>
  <c r="F36" i="9"/>
  <c r="H32" i="9"/>
  <c r="G31" i="9"/>
  <c r="G30" i="9" s="1"/>
  <c r="F31" i="9"/>
  <c r="F30" i="9" s="1"/>
  <c r="H27" i="9"/>
  <c r="G26" i="9"/>
  <c r="G25" i="9" s="1"/>
  <c r="G24" i="9" s="1"/>
  <c r="F26" i="9"/>
  <c r="F25" i="9" s="1"/>
  <c r="H23" i="9"/>
  <c r="G22" i="9"/>
  <c r="G21" i="9" s="1"/>
  <c r="G20" i="9" s="1"/>
  <c r="F22" i="9"/>
  <c r="H18" i="9"/>
  <c r="G17" i="9"/>
  <c r="G16" i="9" s="1"/>
  <c r="G12" i="9" s="1"/>
  <c r="G11" i="9" s="1"/>
  <c r="F17" i="9"/>
  <c r="F16" i="9"/>
  <c r="H111" i="9" l="1"/>
  <c r="H16" i="9"/>
  <c r="H17" i="9"/>
  <c r="F59" i="9"/>
  <c r="H59" i="9" s="1"/>
  <c r="H136" i="9"/>
  <c r="H41" i="9"/>
  <c r="H56" i="9"/>
  <c r="H70" i="9"/>
  <c r="H95" i="9"/>
  <c r="G155" i="9"/>
  <c r="H163" i="9"/>
  <c r="G19" i="9"/>
  <c r="H25" i="9"/>
  <c r="H40" i="9"/>
  <c r="H30" i="9"/>
  <c r="H114" i="9"/>
  <c r="H26" i="9"/>
  <c r="H84" i="9"/>
  <c r="H146" i="9"/>
  <c r="F12" i="9"/>
  <c r="F24" i="9"/>
  <c r="H24" i="9" s="1"/>
  <c r="H31" i="9"/>
  <c r="H37" i="9"/>
  <c r="F51" i="9"/>
  <c r="H51" i="9" s="1"/>
  <c r="G55" i="9"/>
  <c r="G50" i="9" s="1"/>
  <c r="H81" i="9"/>
  <c r="H107" i="9"/>
  <c r="H110" i="9"/>
  <c r="H115" i="9"/>
  <c r="F123" i="9"/>
  <c r="G127" i="9"/>
  <c r="H127" i="9" s="1"/>
  <c r="G98" i="9"/>
  <c r="G97" i="9" s="1"/>
  <c r="H22" i="9"/>
  <c r="H65" i="9"/>
  <c r="G76" i="9"/>
  <c r="F94" i="9"/>
  <c r="F76" i="9" s="1"/>
  <c r="H121" i="9"/>
  <c r="H145" i="9"/>
  <c r="F162" i="9"/>
  <c r="H162" i="9" s="1"/>
  <c r="H152" i="9"/>
  <c r="F151" i="9"/>
  <c r="H151" i="9" s="1"/>
  <c r="F45" i="9"/>
  <c r="H45" i="9" s="1"/>
  <c r="H46" i="9"/>
  <c r="H90" i="9"/>
  <c r="H118" i="9"/>
  <c r="F117" i="9"/>
  <c r="H117" i="9" s="1"/>
  <c r="H135" i="9"/>
  <c r="H171" i="9"/>
  <c r="F170" i="9"/>
  <c r="F35" i="9"/>
  <c r="G36" i="9"/>
  <c r="G35" i="9" s="1"/>
  <c r="H42" i="9"/>
  <c r="F73" i="9"/>
  <c r="H85" i="9"/>
  <c r="H88" i="9"/>
  <c r="F97" i="9"/>
  <c r="H97" i="9" s="1"/>
  <c r="H131" i="9"/>
  <c r="H132" i="9"/>
  <c r="F148" i="9"/>
  <c r="H157" i="9"/>
  <c r="H158" i="9"/>
  <c r="G10" i="9"/>
  <c r="F21" i="9"/>
  <c r="H47" i="9"/>
  <c r="H66" i="9"/>
  <c r="H71" i="9"/>
  <c r="G149" i="9"/>
  <c r="G148" i="9" s="1"/>
  <c r="G105" i="9" s="1"/>
  <c r="G104" i="9" s="1"/>
  <c r="H153" i="9"/>
  <c r="F120" i="9"/>
  <c r="H120" i="9" s="1"/>
  <c r="H123" i="9"/>
  <c r="H156" i="9"/>
  <c r="H94" i="9" l="1"/>
  <c r="H98" i="9"/>
  <c r="H55" i="9"/>
  <c r="H148" i="9"/>
  <c r="H36" i="9"/>
  <c r="H12" i="9"/>
  <c r="F11" i="9"/>
  <c r="H11" i="9" s="1"/>
  <c r="H149" i="9"/>
  <c r="G34" i="9"/>
  <c r="H76" i="9"/>
  <c r="F20" i="9"/>
  <c r="H21" i="9"/>
  <c r="G33" i="9"/>
  <c r="F105" i="9"/>
  <c r="H73" i="9"/>
  <c r="F50" i="9"/>
  <c r="F34" i="9" s="1"/>
  <c r="H35" i="9"/>
  <c r="H170" i="9"/>
  <c r="F161" i="9"/>
  <c r="H34" i="9" l="1"/>
  <c r="F104" i="9"/>
  <c r="H105" i="9"/>
  <c r="F19" i="9"/>
  <c r="H20" i="9"/>
  <c r="H161" i="9"/>
  <c r="F155" i="9"/>
  <c r="H50" i="9"/>
  <c r="F33" i="9" l="1"/>
  <c r="H19" i="9"/>
  <c r="F10" i="9"/>
  <c r="H155" i="9"/>
  <c r="H104" i="9"/>
  <c r="H10" i="9" l="1"/>
  <c r="H33" i="9"/>
</calcChain>
</file>

<file path=xl/sharedStrings.xml><?xml version="1.0" encoding="utf-8"?>
<sst xmlns="http://schemas.openxmlformats.org/spreadsheetml/2006/main" count="197" uniqueCount="110">
  <si>
    <t>PREZYDENTA MIASTA WŁOCŁAWEK</t>
  </si>
  <si>
    <t>w złotych</t>
  </si>
  <si>
    <t>Plan</t>
  </si>
  <si>
    <t>Dz.</t>
  </si>
  <si>
    <t>Rozdz.</t>
  </si>
  <si>
    <t>§</t>
  </si>
  <si>
    <t>T r e ś ć</t>
  </si>
  <si>
    <t>przed zmianą</t>
  </si>
  <si>
    <t>zwiększyć</t>
  </si>
  <si>
    <t>zmniejszyć</t>
  </si>
  <si>
    <t>po zmianach</t>
  </si>
  <si>
    <t>WYDATKI OGÓŁEM:</t>
  </si>
  <si>
    <t>Szkoły podstawowe</t>
  </si>
  <si>
    <t>Wydział Edukacji, Zdrowia i Polityki Społecznej</t>
  </si>
  <si>
    <t>Przedszkola</t>
  </si>
  <si>
    <t>zakup usług pozostałych</t>
  </si>
  <si>
    <t>Technika</t>
  </si>
  <si>
    <t>Licea ogólnokształcące</t>
  </si>
  <si>
    <t xml:space="preserve">składki na Fundusz Pracy oraz Fundusz Solidarnościowy </t>
  </si>
  <si>
    <t>Zmiany w budżecie miasta Włocławek na 2026 rok</t>
  </si>
  <si>
    <t>Wydatki na zadania własne gminy:</t>
  </si>
  <si>
    <t>Gospodarka mieszkaniowa</t>
  </si>
  <si>
    <t>Gospodarka gruntami i nieruchomościami</t>
  </si>
  <si>
    <t>Pozostała działalność</t>
  </si>
  <si>
    <t>Rodzina</t>
  </si>
  <si>
    <t>Świadczenia rodzinne, świadczenie z funduszu alimentacyjnego oraz składki na ubezpieczenia emerytalne i rentowe z ubezpieczenia społecznego</t>
  </si>
  <si>
    <t>2910</t>
  </si>
  <si>
    <t>Wydatki na zadania własne powiatu:</t>
  </si>
  <si>
    <t>Oświata i wychowanie</t>
  </si>
  <si>
    <t>Szkoły policealne</t>
  </si>
  <si>
    <t>Branżowe szkoły I stopnia</t>
  </si>
  <si>
    <t>Załącznik</t>
  </si>
  <si>
    <t>DOCHODY OGÓŁEM:</t>
  </si>
  <si>
    <t>Dochody na zadania własne gminy:</t>
  </si>
  <si>
    <t>852</t>
  </si>
  <si>
    <t>Pomoc społeczna</t>
  </si>
  <si>
    <t>Składki na ubezpieczenie zdrowotne opłacane za</t>
  </si>
  <si>
    <t>osoby pobierające niektóre świadczenia z pomocy</t>
  </si>
  <si>
    <t>społecznej oraz za osoby uczestniczące w zajęciach</t>
  </si>
  <si>
    <t>w centrum integracji społecznej</t>
  </si>
  <si>
    <t>Organ</t>
  </si>
  <si>
    <t>2030</t>
  </si>
  <si>
    <t>dotacja celowa otrzymana z budżetu państwa na realizację własnych zadań bieżących gmin (związków gmin, związków powiatowo-gminnych)</t>
  </si>
  <si>
    <t>Dochody na zadania zlecone gminie:</t>
  </si>
  <si>
    <t>Ośrodki pomocy społecznej</t>
  </si>
  <si>
    <t>2010</t>
  </si>
  <si>
    <t xml:space="preserve">dotacje celowe otrzymane z budżetu państwa na realizację zadań bieżących z zakresu administracji rządowej oraz innych zadań zleconych gminie (związkom gmin, związkom powiatowo-gminnym) ustawami </t>
  </si>
  <si>
    <t xml:space="preserve">Składki na ubezpieczenie zdrowotne opłacane za osoby </t>
  </si>
  <si>
    <t>pobierające niektóre świadczenia rodzinne oraz za osoby</t>
  </si>
  <si>
    <t>pobierające zasiłki dla opiekunów</t>
  </si>
  <si>
    <t>Transport i łączność</t>
  </si>
  <si>
    <t>Lokalny transport zbiorowy</t>
  </si>
  <si>
    <t>Wydział Dróg, Transportu Zbiorowego i Energii</t>
  </si>
  <si>
    <t xml:space="preserve">różne opłaty i składki </t>
  </si>
  <si>
    <t>pozostałe podatki na rzecz budżetów jednostek samorządu terytorialnego</t>
  </si>
  <si>
    <t>Wydział Gospodarowania Mieniem Komunalnym</t>
  </si>
  <si>
    <t xml:space="preserve">zakup usług obejmujących wykonanie ekspertyz, analiz i opinii </t>
  </si>
  <si>
    <t>kary i odszkodowania wypłacane na rzecz osób fizycznych</t>
  </si>
  <si>
    <t>Bezpieczeństwo publiczne i ochrona przeciwpożarowa</t>
  </si>
  <si>
    <t>75421</t>
  </si>
  <si>
    <t>Zarządzanie kryzysowe</t>
  </si>
  <si>
    <t>Wydział Zarządzania Kryzysowego i Bezpieczeństwa</t>
  </si>
  <si>
    <t>zakup materiałów i wyposażenia</t>
  </si>
  <si>
    <t>Jednostki oświatowe zbiorczo</t>
  </si>
  <si>
    <t>wynagrodzenia osobowe pracowników</t>
  </si>
  <si>
    <t>wynagrodzenie osobowe nauczycieli</t>
  </si>
  <si>
    <t>4010</t>
  </si>
  <si>
    <t>Stołówki szkolne i przedszkolne</t>
  </si>
  <si>
    <t xml:space="preserve">Realizacja zadań wymagających stosowania specjalnej </t>
  </si>
  <si>
    <t xml:space="preserve">organizacji nauki i metod pracy dla dzieci w przedszkolach, </t>
  </si>
  <si>
    <t>oddziałach przedszkolnych, w szkołach podstawowych</t>
  </si>
  <si>
    <t xml:space="preserve"> i innych formach wychowania przedszkolnego</t>
  </si>
  <si>
    <t>organizacji nauki i metod pracy dla dzieci i młodzieży</t>
  </si>
  <si>
    <t>w szkołach podstawowych</t>
  </si>
  <si>
    <t xml:space="preserve">Wydział Edukacji, Zdrowia i Polityki Społecznej </t>
  </si>
  <si>
    <t>Miejski Ośrodek Pomocy Rodzinie</t>
  </si>
  <si>
    <t xml:space="preserve">składki na ubezpieczenie zdrowotne </t>
  </si>
  <si>
    <t xml:space="preserve">Zasiłki okresowe, celowe i pomoc w naturze oraz składki </t>
  </si>
  <si>
    <t>na ubezpieczenia emerytalne i rentowe</t>
  </si>
  <si>
    <t xml:space="preserve">Miejski Ośrodek Pomocy Rodzinie </t>
  </si>
  <si>
    <t>świadczenia społeczne</t>
  </si>
  <si>
    <t>Zasiłki stałe</t>
  </si>
  <si>
    <t>Pomoc w zakresie dożywiania</t>
  </si>
  <si>
    <t>4330</t>
  </si>
  <si>
    <t xml:space="preserve">zakup usług przez jednostki samorządu terytorialnego od innych jednostek samorządu terytorialnego </t>
  </si>
  <si>
    <t>System opieki nad dziećmi w wieku do lat 3</t>
  </si>
  <si>
    <t>zwrot dotacji oraz płatności wykorzystanych niezgodnie z przeznaczeniem lub wykorzystanych z naruszeniem procedur, o których mowa w art. 184 ustawy, pobranych nienależnie lub w nadmiernej wysokości</t>
  </si>
  <si>
    <t>4560</t>
  </si>
  <si>
    <t xml:space="preserve">odsetki od dotacji oraz płatności: wykorzystanych niezgodnie z przeznaczeniem lub wykorzystanych z naruszeniem procedur, o których mowa w art. 184 ustawy, pobranych nienależnie lub w nadmiernej wysokości </t>
  </si>
  <si>
    <t>Miejski Zespół Żłobków</t>
  </si>
  <si>
    <t>zakup środków żywności</t>
  </si>
  <si>
    <t>Szkoły podstawowe specjalne</t>
  </si>
  <si>
    <t>4790</t>
  </si>
  <si>
    <t>Branżowe szkoły II stopnia</t>
  </si>
  <si>
    <t>Szkoły artystyczne</t>
  </si>
  <si>
    <t>Szkoły zawodowe specjalne</t>
  </si>
  <si>
    <t>Placówki kształcenia ustawicznego i centra kształcenia zawodowego</t>
  </si>
  <si>
    <t>w gimnazjach, klasach dotychczasowego gimnazjum</t>
  </si>
  <si>
    <t>prowadzonych w szkołach innego typu, liceach</t>
  </si>
  <si>
    <t xml:space="preserve">ogólnokształcących, technikach, szkołach policealnych, </t>
  </si>
  <si>
    <t xml:space="preserve"> </t>
  </si>
  <si>
    <t>branżowych szkołach I i II stopnia i klasach dotychczasowej</t>
  </si>
  <si>
    <t>zasadniczej szkoły zawodowej prowadzonych w branżowych</t>
  </si>
  <si>
    <t>szkołach I stopnia oraz szkołach artystycznych</t>
  </si>
  <si>
    <t>Ośrodki wsparcia</t>
  </si>
  <si>
    <t>Wydatki na zadania zlecone gminie:</t>
  </si>
  <si>
    <t>4210</t>
  </si>
  <si>
    <t xml:space="preserve">składki na ubezpieczenia społeczne </t>
  </si>
  <si>
    <t>do Zarządzenia NR 455/2026</t>
  </si>
  <si>
    <t>z dnia 13 października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</si>
</sst>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38"/>
    </font>
    <font>
      <sz val="8"/>
      <name val="Arial Narrow"/>
      <family val="2"/>
      <charset val="238"/>
    </font>
    <font>
      <sz val="7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b/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name val="Arial Narrow"/>
      <family val="2"/>
      <charset val="238"/>
    </font>
    <font>
      <i/>
      <sz val="8"/>
      <name val="Arial Narrow"/>
      <family val="2"/>
      <charset val="238"/>
    </font>
    <font>
      <sz val="8"/>
      <color rgb="FF000000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4">
    <xf numFmtId="0" fontId="0" fillId="0" borderId="0"/>
    <xf numFmtId="0" fontId="5" fillId="0" borderId="0"/>
    <xf numFmtId="0" fontId="6" fillId="0" borderId="0"/>
    <xf numFmtId="43" fontId="6" fillId="0" borderId="0" applyFont="0" applyFill="0" applyBorder="0" applyAlignment="0" applyProtection="0"/>
    <xf numFmtId="0" fontId="7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</cellStyleXfs>
  <cellXfs count="116">
    <xf numFmtId="0" fontId="0" fillId="0" borderId="0" xfId="0"/>
    <xf numFmtId="0" fontId="13" fillId="0" borderId="3" xfId="2" applyFont="1" applyBorder="1" applyAlignment="1">
      <alignment horizontal="center"/>
    </xf>
    <xf numFmtId="0" fontId="13" fillId="0" borderId="3" xfId="2" applyFont="1" applyBorder="1" applyAlignment="1">
      <alignment horizontal="right"/>
    </xf>
    <xf numFmtId="4" fontId="13" fillId="0" borderId="10" xfId="2" applyNumberFormat="1" applyFont="1" applyBorder="1"/>
    <xf numFmtId="0" fontId="9" fillId="0" borderId="3" xfId="2" applyFont="1" applyBorder="1" applyAlignment="1">
      <alignment horizontal="center"/>
    </xf>
    <xf numFmtId="0" fontId="9" fillId="0" borderId="3" xfId="2" applyFont="1" applyBorder="1" applyAlignment="1">
      <alignment horizontal="right" vertical="center"/>
    </xf>
    <xf numFmtId="0" fontId="9" fillId="0" borderId="5" xfId="2" applyFont="1" applyBorder="1" applyAlignment="1">
      <alignment vertical="center"/>
    </xf>
    <xf numFmtId="4" fontId="13" fillId="0" borderId="10" xfId="2" applyNumberFormat="1" applyFont="1" applyBorder="1" applyAlignment="1">
      <alignment vertical="center"/>
    </xf>
    <xf numFmtId="0" fontId="9" fillId="0" borderId="3" xfId="2" applyFont="1" applyBorder="1" applyAlignment="1">
      <alignment horizontal="right"/>
    </xf>
    <xf numFmtId="0" fontId="9" fillId="0" borderId="3" xfId="2" applyFont="1" applyBorder="1" applyAlignment="1">
      <alignment horizontal="center" vertical="center"/>
    </xf>
    <xf numFmtId="0" fontId="9" fillId="0" borderId="3" xfId="2" applyFont="1" applyBorder="1" applyAlignment="1">
      <alignment horizontal="right" vertical="top"/>
    </xf>
    <xf numFmtId="4" fontId="9" fillId="0" borderId="3" xfId="2" applyNumberFormat="1" applyFont="1" applyBorder="1" applyAlignment="1">
      <alignment horizontal="right"/>
    </xf>
    <xf numFmtId="0" fontId="9" fillId="0" borderId="0" xfId="12" applyFont="1"/>
    <xf numFmtId="49" fontId="9" fillId="0" borderId="0" xfId="12" applyNumberFormat="1" applyFont="1"/>
    <xf numFmtId="0" fontId="9" fillId="0" borderId="0" xfId="12" applyFont="1" applyAlignment="1">
      <alignment horizontal="left"/>
    </xf>
    <xf numFmtId="0" fontId="11" fillId="0" borderId="0" xfId="12" applyFont="1"/>
    <xf numFmtId="0" fontId="12" fillId="0" borderId="0" xfId="12" applyFont="1" applyAlignment="1">
      <alignment horizontal="centerContinuous"/>
    </xf>
    <xf numFmtId="0" fontId="11" fillId="0" borderId="0" xfId="12" applyFont="1" applyAlignment="1">
      <alignment horizontal="centerContinuous"/>
    </xf>
    <xf numFmtId="49" fontId="12" fillId="0" borderId="0" xfId="12" applyNumberFormat="1" applyFont="1" applyAlignment="1">
      <alignment horizontal="centerContinuous"/>
    </xf>
    <xf numFmtId="0" fontId="13" fillId="0" borderId="0" xfId="12" applyFont="1"/>
    <xf numFmtId="0" fontId="9" fillId="0" borderId="0" xfId="12" applyFont="1" applyAlignment="1">
      <alignment horizontal="center"/>
    </xf>
    <xf numFmtId="0" fontId="10" fillId="0" borderId="0" xfId="12" applyFont="1" applyAlignment="1">
      <alignment horizontal="center"/>
    </xf>
    <xf numFmtId="0" fontId="9" fillId="0" borderId="1" xfId="12" applyFont="1" applyBorder="1"/>
    <xf numFmtId="49" fontId="9" fillId="0" borderId="1" xfId="12" applyNumberFormat="1" applyFont="1" applyBorder="1"/>
    <xf numFmtId="0" fontId="13" fillId="0" borderId="2" xfId="12" applyFont="1" applyBorder="1"/>
    <xf numFmtId="0" fontId="13" fillId="0" borderId="1" xfId="12" applyFont="1" applyBorder="1" applyAlignment="1">
      <alignment horizontal="center"/>
    </xf>
    <xf numFmtId="3" fontId="9" fillId="0" borderId="1" xfId="12" applyNumberFormat="1" applyFont="1" applyBorder="1"/>
    <xf numFmtId="0" fontId="9" fillId="0" borderId="1" xfId="12" applyFont="1" applyBorder="1" applyAlignment="1">
      <alignment horizontal="center"/>
    </xf>
    <xf numFmtId="0" fontId="14" fillId="0" borderId="0" xfId="12" applyFont="1"/>
    <xf numFmtId="0" fontId="13" fillId="0" borderId="3" xfId="12" applyFont="1" applyBorder="1" applyAlignment="1">
      <alignment horizontal="center"/>
    </xf>
    <xf numFmtId="49" fontId="13" fillId="0" borderId="3" xfId="12" applyNumberFormat="1" applyFont="1" applyBorder="1" applyAlignment="1">
      <alignment horizontal="center"/>
    </xf>
    <xf numFmtId="0" fontId="13" fillId="0" borderId="4" xfId="12" applyFont="1" applyBorder="1" applyAlignment="1">
      <alignment horizontal="center"/>
    </xf>
    <xf numFmtId="3" fontId="13" fillId="0" borderId="3" xfId="12" applyNumberFormat="1" applyFont="1" applyBorder="1" applyAlignment="1">
      <alignment horizontal="center"/>
    </xf>
    <xf numFmtId="0" fontId="13" fillId="0" borderId="5" xfId="12" applyFont="1" applyBorder="1" applyAlignment="1">
      <alignment horizontal="center"/>
    </xf>
    <xf numFmtId="49" fontId="13" fillId="0" borderId="5" xfId="12" applyNumberFormat="1" applyFont="1" applyBorder="1" applyAlignment="1">
      <alignment horizontal="center"/>
    </xf>
    <xf numFmtId="0" fontId="13" fillId="0" borderId="6" xfId="12" applyFont="1" applyBorder="1" applyAlignment="1">
      <alignment horizontal="center"/>
    </xf>
    <xf numFmtId="3" fontId="13" fillId="0" borderId="5" xfId="12" applyNumberFormat="1" applyFont="1" applyBorder="1" applyAlignment="1">
      <alignment horizontal="center"/>
    </xf>
    <xf numFmtId="3" fontId="9" fillId="0" borderId="3" xfId="12" applyNumberFormat="1" applyFont="1" applyBorder="1"/>
    <xf numFmtId="49" fontId="9" fillId="0" borderId="3" xfId="12" applyNumberFormat="1" applyFont="1" applyBorder="1" applyAlignment="1">
      <alignment horizontal="right"/>
    </xf>
    <xf numFmtId="0" fontId="13" fillId="0" borderId="7" xfId="12" applyFont="1" applyBorder="1"/>
    <xf numFmtId="4" fontId="13" fillId="0" borderId="8" xfId="12" applyNumberFormat="1" applyFont="1" applyBorder="1"/>
    <xf numFmtId="0" fontId="13" fillId="0" borderId="9" xfId="12" applyFont="1" applyBorder="1"/>
    <xf numFmtId="4" fontId="13" fillId="0" borderId="10" xfId="12" applyNumberFormat="1" applyFont="1" applyBorder="1"/>
    <xf numFmtId="49" fontId="13" fillId="0" borderId="3" xfId="12" applyNumberFormat="1" applyFont="1" applyBorder="1" applyAlignment="1">
      <alignment horizontal="right" vertical="center"/>
    </xf>
    <xf numFmtId="3" fontId="13" fillId="0" borderId="3" xfId="12" applyNumberFormat="1" applyFont="1" applyBorder="1"/>
    <xf numFmtId="49" fontId="13" fillId="0" borderId="3" xfId="12" applyNumberFormat="1" applyFont="1" applyBorder="1" applyAlignment="1">
      <alignment horizontal="right"/>
    </xf>
    <xf numFmtId="3" fontId="13" fillId="0" borderId="4" xfId="12" applyNumberFormat="1" applyFont="1" applyBorder="1" applyAlignment="1">
      <alignment vertical="center"/>
    </xf>
    <xf numFmtId="4" fontId="13" fillId="0" borderId="10" xfId="12" applyNumberFormat="1" applyFont="1" applyBorder="1" applyAlignment="1">
      <alignment horizontal="right"/>
    </xf>
    <xf numFmtId="0" fontId="9" fillId="0" borderId="3" xfId="12" applyFont="1" applyBorder="1" applyAlignment="1">
      <alignment horizontal="right"/>
    </xf>
    <xf numFmtId="0" fontId="9" fillId="0" borderId="3" xfId="12" applyFont="1" applyBorder="1" applyAlignment="1">
      <alignment horizontal="center"/>
    </xf>
    <xf numFmtId="0" fontId="9" fillId="0" borderId="3" xfId="12" applyFont="1" applyBorder="1" applyAlignment="1">
      <alignment horizontal="left"/>
    </xf>
    <xf numFmtId="4" fontId="13" fillId="0" borderId="3" xfId="12" applyNumberFormat="1" applyFont="1" applyBorder="1"/>
    <xf numFmtId="4" fontId="13" fillId="0" borderId="3" xfId="12" applyNumberFormat="1" applyFont="1" applyBorder="1" applyAlignment="1">
      <alignment horizontal="right"/>
    </xf>
    <xf numFmtId="0" fontId="9" fillId="0" borderId="3" xfId="12" applyFont="1" applyBorder="1"/>
    <xf numFmtId="49" fontId="9" fillId="0" borderId="3" xfId="12" applyNumberFormat="1" applyFont="1" applyBorder="1" applyAlignment="1">
      <alignment horizontal="center"/>
    </xf>
    <xf numFmtId="0" fontId="9" fillId="0" borderId="5" xfId="12" applyFont="1" applyBorder="1"/>
    <xf numFmtId="4" fontId="9" fillId="0" borderId="5" xfId="12" applyNumberFormat="1" applyFont="1" applyBorder="1"/>
    <xf numFmtId="4" fontId="9" fillId="0" borderId="5" xfId="12" applyNumberFormat="1" applyFont="1" applyBorder="1" applyAlignment="1">
      <alignment horizontal="right"/>
    </xf>
    <xf numFmtId="49" fontId="15" fillId="0" borderId="3" xfId="12" applyNumberFormat="1" applyFont="1" applyBorder="1" applyAlignment="1">
      <alignment horizontal="right"/>
    </xf>
    <xf numFmtId="0" fontId="16" fillId="0" borderId="11" xfId="12" applyFont="1" applyBorder="1" applyAlignment="1">
      <alignment vertical="center" wrapText="1"/>
    </xf>
    <xf numFmtId="4" fontId="16" fillId="0" borderId="11" xfId="12" applyNumberFormat="1" applyFont="1" applyBorder="1"/>
    <xf numFmtId="4" fontId="16" fillId="0" borderId="11" xfId="12" applyNumberFormat="1" applyFont="1" applyBorder="1" applyAlignment="1">
      <alignment horizontal="right"/>
    </xf>
    <xf numFmtId="49" fontId="9" fillId="0" borderId="3" xfId="12" applyNumberFormat="1" applyFont="1" applyBorder="1" applyAlignment="1">
      <alignment horizontal="right" vertical="top"/>
    </xf>
    <xf numFmtId="0" fontId="9" fillId="0" borderId="4" xfId="12" applyFont="1" applyBorder="1" applyAlignment="1">
      <alignment vertical="center" wrapText="1"/>
    </xf>
    <xf numFmtId="4" fontId="9" fillId="0" borderId="3" xfId="12" applyNumberFormat="1" applyFont="1" applyBorder="1"/>
    <xf numFmtId="4" fontId="9" fillId="0" borderId="3" xfId="12" applyNumberFormat="1" applyFont="1" applyBorder="1" applyAlignment="1">
      <alignment horizontal="right"/>
    </xf>
    <xf numFmtId="3" fontId="13" fillId="0" borderId="4" xfId="12" applyNumberFormat="1" applyFont="1" applyBorder="1"/>
    <xf numFmtId="0" fontId="9" fillId="0" borderId="6" xfId="12" applyFont="1" applyBorder="1"/>
    <xf numFmtId="0" fontId="16" fillId="0" borderId="12" xfId="12" applyFont="1" applyBorder="1" applyAlignment="1">
      <alignment vertical="center"/>
    </xf>
    <xf numFmtId="0" fontId="9" fillId="0" borderId="3" xfId="12" applyFont="1" applyBorder="1" applyAlignment="1">
      <alignment vertical="top" wrapText="1"/>
    </xf>
    <xf numFmtId="3" fontId="13" fillId="0" borderId="3" xfId="12" applyNumberFormat="1" applyFont="1" applyBorder="1" applyAlignment="1">
      <alignment vertical="center"/>
    </xf>
    <xf numFmtId="0" fontId="9" fillId="0" borderId="3" xfId="12" applyFont="1" applyBorder="1" applyAlignment="1">
      <alignment horizontal="right" vertical="top"/>
    </xf>
    <xf numFmtId="0" fontId="9" fillId="0" borderId="6" xfId="12" applyFont="1" applyBorder="1" applyAlignment="1">
      <alignment vertical="center" wrapText="1"/>
    </xf>
    <xf numFmtId="0" fontId="9" fillId="0" borderId="3" xfId="12" applyFont="1" applyBorder="1" applyAlignment="1">
      <alignment vertical="center" wrapText="1"/>
    </xf>
    <xf numFmtId="3" fontId="9" fillId="0" borderId="4" xfId="12" applyNumberFormat="1" applyFont="1" applyBorder="1"/>
    <xf numFmtId="3" fontId="13" fillId="0" borderId="3" xfId="12" applyNumberFormat="1" applyFont="1" applyBorder="1" applyAlignment="1">
      <alignment horizontal="right"/>
    </xf>
    <xf numFmtId="0" fontId="9" fillId="0" borderId="3" xfId="12" applyFont="1" applyBorder="1" applyAlignment="1">
      <alignment vertical="center"/>
    </xf>
    <xf numFmtId="0" fontId="9" fillId="0" borderId="6" xfId="12" applyFont="1" applyBorder="1" applyAlignment="1">
      <alignment vertical="center"/>
    </xf>
    <xf numFmtId="3" fontId="16" fillId="0" borderId="11" xfId="12" applyNumberFormat="1" applyFont="1" applyBorder="1"/>
    <xf numFmtId="0" fontId="9" fillId="0" borderId="3" xfId="12" applyFont="1" applyBorder="1" applyAlignment="1">
      <alignment horizontal="right" vertical="center"/>
    </xf>
    <xf numFmtId="0" fontId="9" fillId="0" borderId="4" xfId="12" applyFont="1" applyBorder="1" applyAlignment="1">
      <alignment vertical="center"/>
    </xf>
    <xf numFmtId="0" fontId="9" fillId="0" borderId="4" xfId="12" applyFont="1" applyBorder="1" applyAlignment="1">
      <alignment vertical="top" wrapText="1"/>
    </xf>
    <xf numFmtId="3" fontId="13" fillId="0" borderId="3" xfId="12" applyNumberFormat="1" applyFont="1" applyBorder="1" applyAlignment="1">
      <alignment horizontal="right" vertical="center"/>
    </xf>
    <xf numFmtId="4" fontId="13" fillId="0" borderId="10" xfId="12" applyNumberFormat="1" applyFont="1" applyBorder="1" applyAlignment="1">
      <alignment vertical="center"/>
    </xf>
    <xf numFmtId="4" fontId="13" fillId="0" borderId="10" xfId="12" applyNumberFormat="1" applyFont="1" applyBorder="1" applyAlignment="1">
      <alignment horizontal="right" vertical="center"/>
    </xf>
    <xf numFmtId="0" fontId="16" fillId="0" borderId="3" xfId="2" applyFont="1" applyBorder="1" applyAlignment="1">
      <alignment horizontal="right" vertical="center"/>
    </xf>
    <xf numFmtId="0" fontId="16" fillId="0" borderId="11" xfId="2" applyFont="1" applyBorder="1" applyAlignment="1">
      <alignment vertical="center"/>
    </xf>
    <xf numFmtId="0" fontId="13" fillId="0" borderId="3" xfId="12" applyFont="1" applyBorder="1" applyAlignment="1">
      <alignment horizontal="right" vertical="center"/>
    </xf>
    <xf numFmtId="0" fontId="13" fillId="0" borderId="4" xfId="12" applyFont="1" applyBorder="1" applyAlignment="1">
      <alignment vertical="center"/>
    </xf>
    <xf numFmtId="49" fontId="9" fillId="0" borderId="3" xfId="12" applyNumberFormat="1" applyFont="1" applyBorder="1" applyAlignment="1">
      <alignment horizontal="right" vertical="center"/>
    </xf>
    <xf numFmtId="49" fontId="16" fillId="0" borderId="3" xfId="12" applyNumberFormat="1" applyFont="1" applyBorder="1" applyAlignment="1">
      <alignment horizontal="right" vertical="center"/>
    </xf>
    <xf numFmtId="0" fontId="9" fillId="0" borderId="4" xfId="12" applyFont="1" applyBorder="1"/>
    <xf numFmtId="3" fontId="13" fillId="0" borderId="5" xfId="12" applyNumberFormat="1" applyFont="1" applyBorder="1" applyAlignment="1">
      <alignment horizontal="right"/>
    </xf>
    <xf numFmtId="49" fontId="9" fillId="0" borderId="5" xfId="12" applyNumberFormat="1" applyFont="1" applyBorder="1" applyAlignment="1">
      <alignment horizontal="right"/>
    </xf>
    <xf numFmtId="0" fontId="9" fillId="0" borderId="5" xfId="12" applyFont="1" applyBorder="1" applyAlignment="1">
      <alignment horizontal="right"/>
    </xf>
    <xf numFmtId="0" fontId="16" fillId="0" borderId="12" xfId="12" applyFont="1" applyBorder="1"/>
    <xf numFmtId="49" fontId="16" fillId="0" borderId="3" xfId="12" applyNumberFormat="1" applyFont="1" applyBorder="1" applyAlignment="1">
      <alignment horizontal="right"/>
    </xf>
    <xf numFmtId="0" fontId="16" fillId="0" borderId="11" xfId="2" applyFont="1" applyBorder="1" applyAlignment="1">
      <alignment vertical="center" wrapText="1"/>
    </xf>
    <xf numFmtId="3" fontId="9" fillId="0" borderId="6" xfId="12" applyNumberFormat="1" applyFont="1" applyBorder="1"/>
    <xf numFmtId="0" fontId="16" fillId="0" borderId="12" xfId="12" applyFont="1" applyBorder="1" applyAlignment="1">
      <alignment vertical="center" wrapText="1"/>
    </xf>
    <xf numFmtId="4" fontId="16" fillId="0" borderId="13" xfId="12" applyNumberFormat="1" applyFont="1" applyBorder="1"/>
    <xf numFmtId="3" fontId="9" fillId="0" borderId="4" xfId="12" applyNumberFormat="1" applyFont="1" applyBorder="1" applyAlignment="1">
      <alignment vertical="center" wrapText="1"/>
    </xf>
    <xf numFmtId="0" fontId="9" fillId="0" borderId="5" xfId="13" applyNumberFormat="1" applyFont="1" applyBorder="1" applyAlignment="1">
      <alignment horizontal="left" vertical="center"/>
    </xf>
    <xf numFmtId="0" fontId="17" fillId="0" borderId="0" xfId="12" applyFont="1" applyAlignment="1">
      <alignment vertical="center" wrapText="1"/>
    </xf>
    <xf numFmtId="0" fontId="16" fillId="0" borderId="11" xfId="12" applyFont="1" applyBorder="1" applyAlignment="1">
      <alignment vertical="center"/>
    </xf>
    <xf numFmtId="3" fontId="13" fillId="0" borderId="5" xfId="12" applyNumberFormat="1" applyFont="1" applyBorder="1"/>
    <xf numFmtId="0" fontId="9" fillId="0" borderId="5" xfId="12" applyFont="1" applyBorder="1" applyAlignment="1">
      <alignment horizontal="right" vertical="center"/>
    </xf>
    <xf numFmtId="0" fontId="9" fillId="0" borderId="6" xfId="12" applyFont="1" applyBorder="1" applyAlignment="1">
      <alignment vertical="top"/>
    </xf>
    <xf numFmtId="0" fontId="9" fillId="0" borderId="6" xfId="12" applyFont="1" applyBorder="1" applyAlignment="1">
      <alignment wrapText="1"/>
    </xf>
    <xf numFmtId="0" fontId="13" fillId="0" borderId="3" xfId="2" applyFont="1" applyBorder="1"/>
    <xf numFmtId="0" fontId="13" fillId="0" borderId="5" xfId="2" applyFont="1" applyBorder="1" applyAlignment="1">
      <alignment horizontal="center"/>
    </xf>
    <xf numFmtId="49" fontId="9" fillId="0" borderId="5" xfId="12" applyNumberFormat="1" applyFont="1" applyBorder="1" applyAlignment="1">
      <alignment horizontal="right" vertical="center"/>
    </xf>
    <xf numFmtId="4" fontId="16" fillId="0" borderId="13" xfId="12" applyNumberFormat="1" applyFont="1" applyBorder="1" applyAlignment="1">
      <alignment horizontal="right"/>
    </xf>
    <xf numFmtId="0" fontId="14" fillId="0" borderId="5" xfId="12" applyFont="1" applyBorder="1"/>
    <xf numFmtId="49" fontId="14" fillId="0" borderId="5" xfId="12" applyNumberFormat="1" applyFont="1" applyBorder="1" applyAlignment="1">
      <alignment horizontal="right"/>
    </xf>
    <xf numFmtId="0" fontId="14" fillId="0" borderId="6" xfId="12" applyFont="1" applyBorder="1"/>
  </cellXfs>
  <cellStyles count="14">
    <cellStyle name="Dziesiętny 2" xfId="3" xr:uid="{BFCEA198-B5A6-4EF1-8723-5E8521CAD3DC}"/>
    <cellStyle name="Dziesiętny 3" xfId="13" xr:uid="{8C699CB3-712B-4C27-8CEC-AAA4A8CF3665}"/>
    <cellStyle name="Excel Built-in Normal" xfId="4" xr:uid="{0D973522-5471-440E-B74C-241DCBFE695A}"/>
    <cellStyle name="Normalny" xfId="0" builtinId="0"/>
    <cellStyle name="Normalny 2" xfId="1" xr:uid="{F4A0727A-16F6-4BB8-93B1-4B9086AD85A6}"/>
    <cellStyle name="Normalny 2 2" xfId="2" xr:uid="{BE1E2D28-7667-4594-A8C7-64F906513484}"/>
    <cellStyle name="Normalny 3" xfId="5" xr:uid="{B757048F-EF6F-4793-91AA-B90652AC92F0}"/>
    <cellStyle name="Normalny 3 2" xfId="11" xr:uid="{67CEEE6D-0969-48F5-98DB-D6AC53B035C7}"/>
    <cellStyle name="Normalny 4" xfId="6" xr:uid="{B2465C60-8C82-4AA7-8F41-043A6B5FBEE2}"/>
    <cellStyle name="Normalny 5" xfId="7" xr:uid="{0D5F1684-5C1D-48A7-ABCD-0A8CAA6DAE29}"/>
    <cellStyle name="Normalny 6" xfId="9" xr:uid="{2B0DED10-4C82-4D87-B036-A231710D7ED8}"/>
    <cellStyle name="Normalny 7" xfId="8" xr:uid="{62CD0728-EA2B-4DD2-AD34-21575365BC2A}"/>
    <cellStyle name="Normalny 8" xfId="10" xr:uid="{FCA48B7E-ED27-4C4B-BAF8-DFA7E6989938}"/>
    <cellStyle name="Normalny 9" xfId="12" xr:uid="{F8F9FE30-3EA1-4733-BAA4-C156F23234C6}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79AAC-34AB-4B2C-9588-757E10CCA2AC}">
  <sheetPr>
    <tabColor rgb="FF99FF33"/>
  </sheetPr>
  <dimension ref="A1:H367"/>
  <sheetViews>
    <sheetView tabSelected="1" zoomScale="160" zoomScaleNormal="160" workbookViewId="0"/>
  </sheetViews>
  <sheetFormatPr defaultColWidth="9.140625" defaultRowHeight="16.5" x14ac:dyDescent="0.3"/>
  <cols>
    <col min="1" max="1" width="3.5703125" style="15" customWidth="1"/>
    <col min="2" max="2" width="6" style="15" customWidth="1"/>
    <col min="3" max="3" width="4.85546875" style="15" customWidth="1"/>
    <col min="4" max="4" width="39.140625" style="15" customWidth="1"/>
    <col min="5" max="5" width="13" style="15" customWidth="1"/>
    <col min="6" max="6" width="10.5703125" style="15" customWidth="1"/>
    <col min="7" max="7" width="10.85546875" style="15" customWidth="1"/>
    <col min="8" max="8" width="12.7109375" style="15" customWidth="1"/>
    <col min="9" max="16384" width="9.140625" style="15"/>
  </cols>
  <sheetData>
    <row r="1" spans="1:8" ht="13.5" customHeight="1" x14ac:dyDescent="0.3">
      <c r="A1" s="12"/>
      <c r="B1" s="12"/>
      <c r="C1" s="13"/>
      <c r="D1" s="14"/>
      <c r="E1" s="14"/>
      <c r="F1" s="14" t="s">
        <v>31</v>
      </c>
      <c r="G1" s="14"/>
      <c r="H1" s="12"/>
    </row>
    <row r="2" spans="1:8" ht="12.75" customHeight="1" x14ac:dyDescent="0.3">
      <c r="A2" s="12"/>
      <c r="B2" s="12"/>
      <c r="C2" s="13"/>
      <c r="D2" s="14"/>
      <c r="E2" s="14"/>
      <c r="F2" s="14" t="s">
        <v>108</v>
      </c>
      <c r="G2" s="14"/>
      <c r="H2" s="12"/>
    </row>
    <row r="3" spans="1:8" ht="12.75" customHeight="1" x14ac:dyDescent="0.3">
      <c r="A3" s="12"/>
      <c r="B3" s="12"/>
      <c r="C3" s="13"/>
      <c r="D3" s="14"/>
      <c r="E3" s="14"/>
      <c r="F3" s="12" t="s">
        <v>0</v>
      </c>
      <c r="G3" s="12"/>
      <c r="H3" s="12"/>
    </row>
    <row r="4" spans="1:8" ht="12.75" customHeight="1" x14ac:dyDescent="0.3">
      <c r="A4" s="12"/>
      <c r="B4" s="12"/>
      <c r="C4" s="13"/>
      <c r="D4" s="14"/>
      <c r="E4" s="14"/>
      <c r="F4" s="14" t="s">
        <v>109</v>
      </c>
      <c r="G4" s="14"/>
      <c r="H4" s="12"/>
    </row>
    <row r="5" spans="1:8" ht="26.25" customHeight="1" x14ac:dyDescent="0.3">
      <c r="A5" s="16" t="s">
        <v>19</v>
      </c>
      <c r="B5" s="17"/>
      <c r="C5" s="18"/>
      <c r="D5" s="18"/>
      <c r="E5" s="17"/>
      <c r="F5" s="17"/>
      <c r="G5" s="16"/>
      <c r="H5" s="17"/>
    </row>
    <row r="6" spans="1:8" ht="16.5" customHeight="1" x14ac:dyDescent="0.3">
      <c r="A6" s="12"/>
      <c r="B6" s="12"/>
      <c r="C6" s="13"/>
      <c r="D6" s="13"/>
      <c r="E6" s="19"/>
      <c r="F6" s="12"/>
      <c r="G6" s="20"/>
      <c r="H6" s="21" t="s">
        <v>1</v>
      </c>
    </row>
    <row r="7" spans="1:8" s="28" customFormat="1" ht="12.75" x14ac:dyDescent="0.25">
      <c r="A7" s="22"/>
      <c r="B7" s="22"/>
      <c r="C7" s="23"/>
      <c r="D7" s="24"/>
      <c r="E7" s="25" t="s">
        <v>2</v>
      </c>
      <c r="F7" s="26"/>
      <c r="G7" s="27"/>
      <c r="H7" s="25" t="s">
        <v>2</v>
      </c>
    </row>
    <row r="8" spans="1:8" s="28" customFormat="1" ht="12.75" x14ac:dyDescent="0.25">
      <c r="A8" s="29" t="s">
        <v>3</v>
      </c>
      <c r="B8" s="29" t="s">
        <v>4</v>
      </c>
      <c r="C8" s="30" t="s">
        <v>5</v>
      </c>
      <c r="D8" s="31" t="s">
        <v>6</v>
      </c>
      <c r="E8" s="29" t="s">
        <v>7</v>
      </c>
      <c r="F8" s="32" t="s">
        <v>8</v>
      </c>
      <c r="G8" s="29" t="s">
        <v>9</v>
      </c>
      <c r="H8" s="29" t="s">
        <v>10</v>
      </c>
    </row>
    <row r="9" spans="1:8" s="28" customFormat="1" ht="2.25" customHeight="1" x14ac:dyDescent="0.25">
      <c r="A9" s="33"/>
      <c r="B9" s="33"/>
      <c r="C9" s="34"/>
      <c r="D9" s="35"/>
      <c r="E9" s="33"/>
      <c r="F9" s="36"/>
      <c r="G9" s="36"/>
      <c r="H9" s="33"/>
    </row>
    <row r="10" spans="1:8" s="28" customFormat="1" ht="17.25" customHeight="1" thickBot="1" x14ac:dyDescent="0.3">
      <c r="A10" s="37"/>
      <c r="B10" s="37"/>
      <c r="C10" s="38"/>
      <c r="D10" s="39" t="s">
        <v>32</v>
      </c>
      <c r="E10" s="40">
        <v>1427241768.3099999</v>
      </c>
      <c r="F10" s="40">
        <f>SUM(F11,F19,)</f>
        <v>4842169</v>
      </c>
      <c r="G10" s="40">
        <f>SUM(G11,G19,)</f>
        <v>0</v>
      </c>
      <c r="H10" s="40">
        <f t="shared" ref="H10:H18" si="0">SUM(E10+F10-G10)</f>
        <v>1432083937.3099999</v>
      </c>
    </row>
    <row r="11" spans="1:8" s="28" customFormat="1" ht="15" customHeight="1" thickBot="1" x14ac:dyDescent="0.3">
      <c r="A11" s="37"/>
      <c r="B11" s="37"/>
      <c r="C11" s="38"/>
      <c r="D11" s="41" t="s">
        <v>33</v>
      </c>
      <c r="E11" s="42">
        <v>1237074433.98</v>
      </c>
      <c r="F11" s="42">
        <f>SUM(F12,)</f>
        <v>37833</v>
      </c>
      <c r="G11" s="42">
        <f>SUM(G12,)</f>
        <v>0</v>
      </c>
      <c r="H11" s="42">
        <f t="shared" si="0"/>
        <v>1237112266.98</v>
      </c>
    </row>
    <row r="12" spans="1:8" s="28" customFormat="1" ht="15" customHeight="1" thickTop="1" thickBot="1" x14ac:dyDescent="0.3">
      <c r="A12" s="43" t="s">
        <v>34</v>
      </c>
      <c r="B12" s="44"/>
      <c r="C12" s="45"/>
      <c r="D12" s="46" t="s">
        <v>35</v>
      </c>
      <c r="E12" s="42">
        <v>30083735.07</v>
      </c>
      <c r="F12" s="47">
        <f>SUM(F16,)</f>
        <v>37833</v>
      </c>
      <c r="G12" s="47">
        <f>SUM(G16,)</f>
        <v>0</v>
      </c>
      <c r="H12" s="42">
        <f t="shared" si="0"/>
        <v>30121568.07</v>
      </c>
    </row>
    <row r="13" spans="1:8" s="28" customFormat="1" ht="12" customHeight="1" thickTop="1" x14ac:dyDescent="0.25">
      <c r="A13" s="45"/>
      <c r="B13" s="48">
        <v>85213</v>
      </c>
      <c r="C13" s="49"/>
      <c r="D13" s="50" t="s">
        <v>36</v>
      </c>
      <c r="E13" s="51"/>
      <c r="F13" s="52"/>
      <c r="G13" s="52"/>
      <c r="H13" s="51"/>
    </row>
    <row r="14" spans="1:8" s="28" customFormat="1" ht="12" customHeight="1" x14ac:dyDescent="0.25">
      <c r="A14" s="45"/>
      <c r="B14" s="49"/>
      <c r="C14" s="49"/>
      <c r="D14" s="53" t="s">
        <v>37</v>
      </c>
      <c r="E14" s="51"/>
      <c r="F14" s="52"/>
      <c r="G14" s="52"/>
      <c r="H14" s="51"/>
    </row>
    <row r="15" spans="1:8" s="28" customFormat="1" ht="12" customHeight="1" x14ac:dyDescent="0.25">
      <c r="A15" s="45"/>
      <c r="B15" s="49"/>
      <c r="C15" s="49"/>
      <c r="D15" s="53" t="s">
        <v>38</v>
      </c>
      <c r="E15" s="51"/>
      <c r="F15" s="52"/>
      <c r="G15" s="52"/>
      <c r="H15" s="51"/>
    </row>
    <row r="16" spans="1:8" s="28" customFormat="1" ht="12" customHeight="1" x14ac:dyDescent="0.25">
      <c r="A16" s="45"/>
      <c r="B16" s="54"/>
      <c r="C16" s="53"/>
      <c r="D16" s="55" t="s">
        <v>39</v>
      </c>
      <c r="E16" s="56">
        <v>586735</v>
      </c>
      <c r="F16" s="57">
        <f>SUM(F17)</f>
        <v>37833</v>
      </c>
      <c r="G16" s="57">
        <f>SUM(G17)</f>
        <v>0</v>
      </c>
      <c r="H16" s="56">
        <f t="shared" si="0"/>
        <v>624568</v>
      </c>
    </row>
    <row r="17" spans="1:8" s="28" customFormat="1" ht="12" customHeight="1" x14ac:dyDescent="0.25">
      <c r="A17" s="45"/>
      <c r="B17" s="53"/>
      <c r="C17" s="58"/>
      <c r="D17" s="59" t="s">
        <v>40</v>
      </c>
      <c r="E17" s="60">
        <v>586635</v>
      </c>
      <c r="F17" s="61">
        <f>SUM(F18:F18)</f>
        <v>37833</v>
      </c>
      <c r="G17" s="61">
        <f>SUM(G18:G18)</f>
        <v>0</v>
      </c>
      <c r="H17" s="60">
        <f t="shared" si="0"/>
        <v>624468</v>
      </c>
    </row>
    <row r="18" spans="1:8" s="28" customFormat="1" ht="23.25" customHeight="1" x14ac:dyDescent="0.25">
      <c r="A18" s="45"/>
      <c r="B18" s="53"/>
      <c r="C18" s="62" t="s">
        <v>41</v>
      </c>
      <c r="D18" s="63" t="s">
        <v>42</v>
      </c>
      <c r="E18" s="64">
        <v>586635</v>
      </c>
      <c r="F18" s="65">
        <v>37833</v>
      </c>
      <c r="G18" s="65"/>
      <c r="H18" s="64">
        <f t="shared" si="0"/>
        <v>624468</v>
      </c>
    </row>
    <row r="19" spans="1:8" s="28" customFormat="1" ht="15.75" customHeight="1" thickBot="1" x14ac:dyDescent="0.3">
      <c r="A19" s="37"/>
      <c r="B19" s="37"/>
      <c r="C19" s="38"/>
      <c r="D19" s="41" t="s">
        <v>43</v>
      </c>
      <c r="E19" s="42">
        <v>67762130.399999991</v>
      </c>
      <c r="F19" s="47">
        <f>SUM(F20,F24,)</f>
        <v>4804336</v>
      </c>
      <c r="G19" s="47">
        <f>SUM(G20,G24,)</f>
        <v>0</v>
      </c>
      <c r="H19" s="42">
        <f t="shared" ref="H19" si="1">SUM(E19+F19-G19)</f>
        <v>72566466.399999991</v>
      </c>
    </row>
    <row r="20" spans="1:8" s="28" customFormat="1" ht="18" customHeight="1" thickTop="1" thickBot="1" x14ac:dyDescent="0.3">
      <c r="A20" s="44">
        <v>852</v>
      </c>
      <c r="B20" s="44"/>
      <c r="C20" s="45"/>
      <c r="D20" s="66" t="s">
        <v>35</v>
      </c>
      <c r="E20" s="42">
        <v>10317718.67</v>
      </c>
      <c r="F20" s="47">
        <f>SUM(F21,)</f>
        <v>67442</v>
      </c>
      <c r="G20" s="47">
        <f>SUM(G21,)</f>
        <v>0</v>
      </c>
      <c r="H20" s="47">
        <f>SUM(E20+F20-G20)</f>
        <v>10385160.67</v>
      </c>
    </row>
    <row r="21" spans="1:8" s="28" customFormat="1" ht="12" customHeight="1" thickTop="1" x14ac:dyDescent="0.25">
      <c r="A21" s="44"/>
      <c r="B21" s="53">
        <v>85219</v>
      </c>
      <c r="C21" s="38"/>
      <c r="D21" s="67" t="s">
        <v>44</v>
      </c>
      <c r="E21" s="56">
        <v>273699</v>
      </c>
      <c r="F21" s="57">
        <f t="shared" ref="F21:G22" si="2">SUM(F22)</f>
        <v>67442</v>
      </c>
      <c r="G21" s="57">
        <f t="shared" si="2"/>
        <v>0</v>
      </c>
      <c r="H21" s="56">
        <f>SUM(E21+F21-G21)</f>
        <v>341141</v>
      </c>
    </row>
    <row r="22" spans="1:8" s="28" customFormat="1" ht="12" customHeight="1" x14ac:dyDescent="0.25">
      <c r="A22" s="44"/>
      <c r="B22" s="53"/>
      <c r="C22" s="38"/>
      <c r="D22" s="68" t="s">
        <v>40</v>
      </c>
      <c r="E22" s="60">
        <v>273699</v>
      </c>
      <c r="F22" s="61">
        <f t="shared" si="2"/>
        <v>67442</v>
      </c>
      <c r="G22" s="61">
        <f t="shared" si="2"/>
        <v>0</v>
      </c>
      <c r="H22" s="60">
        <f t="shared" ref="H22:H31" si="3">SUM(E22+F22-G22)</f>
        <v>341141</v>
      </c>
    </row>
    <row r="23" spans="1:8" s="28" customFormat="1" ht="36.75" customHeight="1" x14ac:dyDescent="0.25">
      <c r="A23" s="44"/>
      <c r="B23" s="44"/>
      <c r="C23" s="62" t="s">
        <v>45</v>
      </c>
      <c r="D23" s="69" t="s">
        <v>46</v>
      </c>
      <c r="E23" s="65">
        <v>273699</v>
      </c>
      <c r="F23" s="64">
        <v>67442</v>
      </c>
      <c r="G23" s="64"/>
      <c r="H23" s="65">
        <f t="shared" si="3"/>
        <v>341141</v>
      </c>
    </row>
    <row r="24" spans="1:8" s="28" customFormat="1" ht="12" customHeight="1" thickBot="1" x14ac:dyDescent="0.3">
      <c r="A24" s="70">
        <v>855</v>
      </c>
      <c r="B24" s="44"/>
      <c r="C24" s="45"/>
      <c r="D24" s="46" t="s">
        <v>24</v>
      </c>
      <c r="E24" s="47">
        <v>49335938.369999997</v>
      </c>
      <c r="F24" s="47">
        <f>SUM(F25,F30,)</f>
        <v>4736894</v>
      </c>
      <c r="G24" s="47">
        <f>SUM(G25,G30,)</f>
        <v>0</v>
      </c>
      <c r="H24" s="47">
        <f t="shared" si="3"/>
        <v>54072832.369999997</v>
      </c>
    </row>
    <row r="25" spans="1:8" s="28" customFormat="1" ht="36.75" customHeight="1" thickTop="1" x14ac:dyDescent="0.25">
      <c r="A25" s="44"/>
      <c r="B25" s="71">
        <v>85502</v>
      </c>
      <c r="C25" s="38"/>
      <c r="D25" s="72" t="s">
        <v>25</v>
      </c>
      <c r="E25" s="56">
        <v>48483076.149999999</v>
      </c>
      <c r="F25" s="57">
        <f t="shared" ref="F25:G25" si="4">SUM(F26)</f>
        <v>4638898</v>
      </c>
      <c r="G25" s="57">
        <f t="shared" si="4"/>
        <v>0</v>
      </c>
      <c r="H25" s="56">
        <f t="shared" si="3"/>
        <v>53121974.149999999</v>
      </c>
    </row>
    <row r="26" spans="1:8" s="28" customFormat="1" ht="12" customHeight="1" x14ac:dyDescent="0.25">
      <c r="A26" s="44"/>
      <c r="B26" s="53"/>
      <c r="C26" s="38"/>
      <c r="D26" s="68" t="s">
        <v>40</v>
      </c>
      <c r="E26" s="60">
        <v>48483076.149999999</v>
      </c>
      <c r="F26" s="61">
        <f>SUM(F27:F27)</f>
        <v>4638898</v>
      </c>
      <c r="G26" s="61">
        <f>SUM(G27:G27)</f>
        <v>0</v>
      </c>
      <c r="H26" s="60">
        <f t="shared" si="3"/>
        <v>53121974.149999999</v>
      </c>
    </row>
    <row r="27" spans="1:8" s="28" customFormat="1" ht="35.25" customHeight="1" x14ac:dyDescent="0.25">
      <c r="A27" s="44"/>
      <c r="B27" s="53"/>
      <c r="C27" s="62" t="s">
        <v>45</v>
      </c>
      <c r="D27" s="73" t="s">
        <v>46</v>
      </c>
      <c r="E27" s="65">
        <v>48456127.149999999</v>
      </c>
      <c r="F27" s="65">
        <v>4638898</v>
      </c>
      <c r="G27" s="65"/>
      <c r="H27" s="65">
        <f t="shared" si="3"/>
        <v>53095025.149999999</v>
      </c>
    </row>
    <row r="28" spans="1:8" s="28" customFormat="1" ht="12" customHeight="1" x14ac:dyDescent="0.25">
      <c r="A28" s="44"/>
      <c r="B28" s="53">
        <v>85513</v>
      </c>
      <c r="C28" s="38"/>
      <c r="D28" s="53" t="s">
        <v>47</v>
      </c>
      <c r="E28" s="65"/>
      <c r="F28" s="65"/>
      <c r="G28" s="65"/>
      <c r="H28" s="65"/>
    </row>
    <row r="29" spans="1:8" s="28" customFormat="1" ht="12" customHeight="1" x14ac:dyDescent="0.25">
      <c r="A29" s="44"/>
      <c r="B29" s="37"/>
      <c r="C29" s="38"/>
      <c r="D29" s="74" t="s">
        <v>48</v>
      </c>
      <c r="E29" s="65"/>
      <c r="F29" s="65"/>
      <c r="G29" s="65"/>
      <c r="H29" s="65"/>
    </row>
    <row r="30" spans="1:8" s="28" customFormat="1" ht="12" customHeight="1" x14ac:dyDescent="0.25">
      <c r="A30" s="44"/>
      <c r="B30" s="53"/>
      <c r="C30" s="38"/>
      <c r="D30" s="67" t="s">
        <v>49</v>
      </c>
      <c r="E30" s="56">
        <v>848702.22</v>
      </c>
      <c r="F30" s="57">
        <f t="shared" ref="F30:G31" si="5">SUM(F31)</f>
        <v>97996</v>
      </c>
      <c r="G30" s="57">
        <f t="shared" si="5"/>
        <v>0</v>
      </c>
      <c r="H30" s="56">
        <f t="shared" si="3"/>
        <v>946698.22</v>
      </c>
    </row>
    <row r="31" spans="1:8" s="28" customFormat="1" ht="12" customHeight="1" x14ac:dyDescent="0.25">
      <c r="A31" s="44"/>
      <c r="B31" s="53"/>
      <c r="C31" s="38"/>
      <c r="D31" s="68" t="s">
        <v>40</v>
      </c>
      <c r="E31" s="60">
        <v>848702.22</v>
      </c>
      <c r="F31" s="61">
        <f t="shared" si="5"/>
        <v>97996</v>
      </c>
      <c r="G31" s="61">
        <f t="shared" si="5"/>
        <v>0</v>
      </c>
      <c r="H31" s="60">
        <f t="shared" si="3"/>
        <v>946698.22</v>
      </c>
    </row>
    <row r="32" spans="1:8" s="28" customFormat="1" ht="35.25" customHeight="1" x14ac:dyDescent="0.25">
      <c r="A32" s="44"/>
      <c r="B32" s="44"/>
      <c r="C32" s="62" t="s">
        <v>45</v>
      </c>
      <c r="D32" s="73" t="s">
        <v>46</v>
      </c>
      <c r="E32" s="65">
        <v>848702.22</v>
      </c>
      <c r="F32" s="64">
        <v>97996</v>
      </c>
      <c r="G32" s="64"/>
      <c r="H32" s="65">
        <f>SUM(E32+F32-G32)</f>
        <v>946698.22</v>
      </c>
    </row>
    <row r="33" spans="1:8" s="28" customFormat="1" ht="18" customHeight="1" thickBot="1" x14ac:dyDescent="0.3">
      <c r="A33" s="53"/>
      <c r="B33" s="53"/>
      <c r="C33" s="38"/>
      <c r="D33" s="39" t="s">
        <v>11</v>
      </c>
      <c r="E33" s="40">
        <v>1589329396.5499992</v>
      </c>
      <c r="F33" s="40">
        <f>SUM(F34,F104,F155,)</f>
        <v>6225010</v>
      </c>
      <c r="G33" s="40">
        <f>SUM(G34,G104,G155,)</f>
        <v>1382841</v>
      </c>
      <c r="H33" s="40">
        <f t="shared" ref="H33:H34" si="6">SUM(E33+F33-G33)</f>
        <v>1594171565.5499992</v>
      </c>
    </row>
    <row r="34" spans="1:8" s="28" customFormat="1" ht="16.5" customHeight="1" thickBot="1" x14ac:dyDescent="0.3">
      <c r="A34" s="53"/>
      <c r="B34" s="53"/>
      <c r="C34" s="38"/>
      <c r="D34" s="41" t="s">
        <v>20</v>
      </c>
      <c r="E34" s="42">
        <v>1076485945.8000002</v>
      </c>
      <c r="F34" s="42">
        <f>SUM(F35,F40,F45,F50,F76,F97,)</f>
        <v>1097041</v>
      </c>
      <c r="G34" s="42">
        <f>SUM(G35,G40,G45,G50,G76,G97,)</f>
        <v>1059241</v>
      </c>
      <c r="H34" s="42">
        <f t="shared" si="6"/>
        <v>1076523745.8000002</v>
      </c>
    </row>
    <row r="35" spans="1:8" s="28" customFormat="1" ht="18" customHeight="1" thickTop="1" thickBot="1" x14ac:dyDescent="0.3">
      <c r="A35" s="75">
        <v>600</v>
      </c>
      <c r="B35" s="44"/>
      <c r="C35" s="45"/>
      <c r="D35" s="66" t="s">
        <v>50</v>
      </c>
      <c r="E35" s="42">
        <v>197574961.46000001</v>
      </c>
      <c r="F35" s="42">
        <f>SUM(F36,)</f>
        <v>8316</v>
      </c>
      <c r="G35" s="42">
        <f>SUM(G36,)</f>
        <v>8316</v>
      </c>
      <c r="H35" s="42">
        <f>SUM(E35+F35-G35)</f>
        <v>197574961.46000001</v>
      </c>
    </row>
    <row r="36" spans="1:8" s="28" customFormat="1" ht="12" customHeight="1" thickTop="1" x14ac:dyDescent="0.25">
      <c r="A36" s="75"/>
      <c r="B36" s="76">
        <v>60004</v>
      </c>
      <c r="C36" s="38"/>
      <c r="D36" s="77" t="s">
        <v>51</v>
      </c>
      <c r="E36" s="56">
        <v>137822019.78</v>
      </c>
      <c r="F36" s="56">
        <f>SUM(F37,)</f>
        <v>8316</v>
      </c>
      <c r="G36" s="56">
        <f>SUM(G37,)</f>
        <v>8316</v>
      </c>
      <c r="H36" s="56">
        <f t="shared" ref="H36:H39" si="7">SUM(E36+F36-G36)</f>
        <v>137822019.78</v>
      </c>
    </row>
    <row r="37" spans="1:8" s="28" customFormat="1" ht="12" customHeight="1" x14ac:dyDescent="0.25">
      <c r="A37" s="75"/>
      <c r="B37" s="53"/>
      <c r="C37" s="38"/>
      <c r="D37" s="78" t="s">
        <v>52</v>
      </c>
      <c r="E37" s="60">
        <v>42543445.020000003</v>
      </c>
      <c r="F37" s="61">
        <f>SUM(F38:F39)</f>
        <v>8316</v>
      </c>
      <c r="G37" s="61">
        <f>SUM(G38:G39)</f>
        <v>8316</v>
      </c>
      <c r="H37" s="60">
        <f t="shared" si="7"/>
        <v>42543445.020000003</v>
      </c>
    </row>
    <row r="38" spans="1:8" s="28" customFormat="1" ht="12" customHeight="1" x14ac:dyDescent="0.25">
      <c r="A38" s="75"/>
      <c r="B38" s="53"/>
      <c r="C38" s="79">
        <v>4430</v>
      </c>
      <c r="D38" s="80" t="s">
        <v>53</v>
      </c>
      <c r="E38" s="65">
        <v>70876</v>
      </c>
      <c r="F38" s="65"/>
      <c r="G38" s="65">
        <v>8316</v>
      </c>
      <c r="H38" s="64">
        <f t="shared" si="7"/>
        <v>62560</v>
      </c>
    </row>
    <row r="39" spans="1:8" s="28" customFormat="1" ht="12" customHeight="1" x14ac:dyDescent="0.25">
      <c r="A39" s="75"/>
      <c r="B39" s="53"/>
      <c r="C39" s="71">
        <v>4500</v>
      </c>
      <c r="D39" s="81" t="s">
        <v>54</v>
      </c>
      <c r="E39" s="64">
        <v>0</v>
      </c>
      <c r="F39" s="65">
        <v>8316</v>
      </c>
      <c r="G39" s="65"/>
      <c r="H39" s="64">
        <f t="shared" si="7"/>
        <v>8316</v>
      </c>
    </row>
    <row r="40" spans="1:8" s="28" customFormat="1" ht="11.25" customHeight="1" thickBot="1" x14ac:dyDescent="0.3">
      <c r="A40" s="82">
        <v>700</v>
      </c>
      <c r="B40" s="82"/>
      <c r="C40" s="43"/>
      <c r="D40" s="46" t="s">
        <v>21</v>
      </c>
      <c r="E40" s="83">
        <v>141522029.80000001</v>
      </c>
      <c r="F40" s="84">
        <f>SUM(F41,)</f>
        <v>24750</v>
      </c>
      <c r="G40" s="84">
        <f>SUM(G41,)</f>
        <v>24750</v>
      </c>
      <c r="H40" s="83">
        <f>SUM(E40+F40-G40)</f>
        <v>141522029.80000001</v>
      </c>
    </row>
    <row r="41" spans="1:8" s="28" customFormat="1" ht="12" customHeight="1" thickTop="1" x14ac:dyDescent="0.25">
      <c r="A41" s="75"/>
      <c r="B41" s="5">
        <v>70005</v>
      </c>
      <c r="C41" s="5"/>
      <c r="D41" s="6" t="s">
        <v>22</v>
      </c>
      <c r="E41" s="56">
        <v>6902252.29</v>
      </c>
      <c r="F41" s="57">
        <f>SUM(F42,)</f>
        <v>24750</v>
      </c>
      <c r="G41" s="57">
        <f>SUM(G42,)</f>
        <v>24750</v>
      </c>
      <c r="H41" s="56">
        <f t="shared" ref="H41:H44" si="8">SUM(E41+F41-G41)</f>
        <v>6902252.29</v>
      </c>
    </row>
    <row r="42" spans="1:8" s="28" customFormat="1" ht="12" customHeight="1" x14ac:dyDescent="0.25">
      <c r="A42" s="75"/>
      <c r="B42" s="9"/>
      <c r="C42" s="85"/>
      <c r="D42" s="86" t="s">
        <v>55</v>
      </c>
      <c r="E42" s="60">
        <v>6887752.29</v>
      </c>
      <c r="F42" s="61">
        <f>SUM(F43:F44)</f>
        <v>24750</v>
      </c>
      <c r="G42" s="61">
        <f>SUM(G43:G44)</f>
        <v>24750</v>
      </c>
      <c r="H42" s="60">
        <f t="shared" si="8"/>
        <v>6887752.29</v>
      </c>
    </row>
    <row r="43" spans="1:8" s="28" customFormat="1" ht="12" customHeight="1" x14ac:dyDescent="0.25">
      <c r="A43" s="75"/>
      <c r="B43" s="75"/>
      <c r="C43" s="79">
        <v>4390</v>
      </c>
      <c r="D43" s="63" t="s">
        <v>56</v>
      </c>
      <c r="E43" s="64">
        <v>160000</v>
      </c>
      <c r="F43" s="65">
        <v>24750</v>
      </c>
      <c r="G43" s="65"/>
      <c r="H43" s="64">
        <f t="shared" si="8"/>
        <v>184750</v>
      </c>
    </row>
    <row r="44" spans="1:8" s="28" customFormat="1" ht="12" customHeight="1" x14ac:dyDescent="0.25">
      <c r="A44" s="75"/>
      <c r="B44" s="75"/>
      <c r="C44" s="79">
        <v>4590</v>
      </c>
      <c r="D44" s="80" t="s">
        <v>57</v>
      </c>
      <c r="E44" s="64">
        <v>200975</v>
      </c>
      <c r="F44" s="65"/>
      <c r="G44" s="65">
        <v>24750</v>
      </c>
      <c r="H44" s="64">
        <f t="shared" si="8"/>
        <v>176225</v>
      </c>
    </row>
    <row r="45" spans="1:8" s="28" customFormat="1" ht="12" customHeight="1" thickBot="1" x14ac:dyDescent="0.3">
      <c r="A45" s="82">
        <v>754</v>
      </c>
      <c r="B45" s="87"/>
      <c r="C45" s="87"/>
      <c r="D45" s="88" t="s">
        <v>58</v>
      </c>
      <c r="E45" s="42">
        <v>8603721.4500000011</v>
      </c>
      <c r="F45" s="47">
        <f>SUM(F46,)</f>
        <v>1200</v>
      </c>
      <c r="G45" s="47">
        <f>SUM(G46,)</f>
        <v>1200</v>
      </c>
      <c r="H45" s="42">
        <f>SUM(E45+F45-G45)</f>
        <v>8603721.4500000011</v>
      </c>
    </row>
    <row r="46" spans="1:8" s="28" customFormat="1" ht="12" customHeight="1" thickTop="1" x14ac:dyDescent="0.25">
      <c r="A46" s="82"/>
      <c r="B46" s="89" t="s">
        <v>59</v>
      </c>
      <c r="C46" s="79"/>
      <c r="D46" s="77" t="s">
        <v>60</v>
      </c>
      <c r="E46" s="56">
        <v>14200</v>
      </c>
      <c r="F46" s="57">
        <f>SUM(F47)</f>
        <v>1200</v>
      </c>
      <c r="G46" s="57">
        <f>SUM(G47)</f>
        <v>1200</v>
      </c>
      <c r="H46" s="56">
        <f>SUM(E46+F46-G46)</f>
        <v>14200</v>
      </c>
    </row>
    <row r="47" spans="1:8" s="28" customFormat="1" ht="12" customHeight="1" x14ac:dyDescent="0.25">
      <c r="A47" s="82"/>
      <c r="B47" s="89"/>
      <c r="C47" s="90"/>
      <c r="D47" s="68" t="s">
        <v>61</v>
      </c>
      <c r="E47" s="60">
        <v>14200</v>
      </c>
      <c r="F47" s="60">
        <f>SUM(F48:F49)</f>
        <v>1200</v>
      </c>
      <c r="G47" s="60">
        <f>SUM(G48:G49)</f>
        <v>1200</v>
      </c>
      <c r="H47" s="60">
        <f>SUM(E47+F47-G47)</f>
        <v>14200</v>
      </c>
    </row>
    <row r="48" spans="1:8" s="28" customFormat="1" ht="12" customHeight="1" x14ac:dyDescent="0.25">
      <c r="A48" s="75"/>
      <c r="B48" s="38"/>
      <c r="C48" s="48">
        <v>4210</v>
      </c>
      <c r="D48" s="91" t="s">
        <v>62</v>
      </c>
      <c r="E48" s="64">
        <v>1200</v>
      </c>
      <c r="F48" s="64"/>
      <c r="G48" s="64">
        <v>1200</v>
      </c>
      <c r="H48" s="64">
        <f t="shared" ref="H48:H49" si="9">SUM(E48+F48-G48)</f>
        <v>0</v>
      </c>
    </row>
    <row r="49" spans="1:8" s="28" customFormat="1" ht="12" customHeight="1" x14ac:dyDescent="0.25">
      <c r="A49" s="92"/>
      <c r="B49" s="93"/>
      <c r="C49" s="94">
        <v>4300</v>
      </c>
      <c r="D49" s="67" t="s">
        <v>15</v>
      </c>
      <c r="E49" s="56">
        <v>13000</v>
      </c>
      <c r="F49" s="56">
        <v>1200</v>
      </c>
      <c r="G49" s="56"/>
      <c r="H49" s="56">
        <f t="shared" si="9"/>
        <v>14200</v>
      </c>
    </row>
    <row r="50" spans="1:8" s="28" customFormat="1" ht="12" customHeight="1" thickBot="1" x14ac:dyDescent="0.3">
      <c r="A50" s="70">
        <v>801</v>
      </c>
      <c r="B50" s="70"/>
      <c r="C50" s="43"/>
      <c r="D50" s="46" t="s">
        <v>28</v>
      </c>
      <c r="E50" s="7">
        <v>259969393.21999997</v>
      </c>
      <c r="F50" s="84">
        <f>SUM(F51,F55,F59,F65,F70,F73)</f>
        <v>350400</v>
      </c>
      <c r="G50" s="84">
        <f>SUM(G51,G55,G59,G65,G70,G73)</f>
        <v>350400</v>
      </c>
      <c r="H50" s="83">
        <f>SUM(E50+F50-G50)</f>
        <v>259969393.21999997</v>
      </c>
    </row>
    <row r="51" spans="1:8" s="28" customFormat="1" ht="12" customHeight="1" thickTop="1" x14ac:dyDescent="0.25">
      <c r="A51" s="44"/>
      <c r="B51" s="53">
        <v>80101</v>
      </c>
      <c r="C51" s="38"/>
      <c r="D51" s="67" t="s">
        <v>12</v>
      </c>
      <c r="E51" s="56">
        <v>127938294.81</v>
      </c>
      <c r="F51" s="57">
        <f>SUM(F52)</f>
        <v>219400</v>
      </c>
      <c r="G51" s="57">
        <f>SUM(G52)</f>
        <v>0</v>
      </c>
      <c r="H51" s="56">
        <f t="shared" ref="H51:H61" si="10">SUM(E51+F51-G51)</f>
        <v>128157694.81</v>
      </c>
    </row>
    <row r="52" spans="1:8" s="28" customFormat="1" ht="12" customHeight="1" x14ac:dyDescent="0.25">
      <c r="A52" s="44"/>
      <c r="B52" s="53"/>
      <c r="C52" s="38"/>
      <c r="D52" s="95" t="s">
        <v>63</v>
      </c>
      <c r="E52" s="60">
        <v>111618710.45</v>
      </c>
      <c r="F52" s="60">
        <f>SUM(F53:F54)</f>
        <v>219400</v>
      </c>
      <c r="G52" s="60">
        <f>SUM(G53:G54)</f>
        <v>0</v>
      </c>
      <c r="H52" s="60">
        <f t="shared" si="10"/>
        <v>111838110.45</v>
      </c>
    </row>
    <row r="53" spans="1:8" s="28" customFormat="1" ht="12" customHeight="1" x14ac:dyDescent="0.25">
      <c r="A53" s="44"/>
      <c r="B53" s="53"/>
      <c r="C53" s="48">
        <v>4010</v>
      </c>
      <c r="D53" s="91" t="s">
        <v>64</v>
      </c>
      <c r="E53" s="64">
        <v>14533076.539999999</v>
      </c>
      <c r="F53" s="64">
        <v>32400</v>
      </c>
      <c r="G53" s="64"/>
      <c r="H53" s="64">
        <f t="shared" si="10"/>
        <v>14565476.539999999</v>
      </c>
    </row>
    <row r="54" spans="1:8" s="28" customFormat="1" ht="12" customHeight="1" x14ac:dyDescent="0.25">
      <c r="A54" s="44"/>
      <c r="B54" s="53"/>
      <c r="C54" s="48">
        <v>4790</v>
      </c>
      <c r="D54" s="28" t="s">
        <v>65</v>
      </c>
      <c r="E54" s="64">
        <v>59425458.640000001</v>
      </c>
      <c r="F54" s="64">
        <v>187000</v>
      </c>
      <c r="G54" s="64"/>
      <c r="H54" s="64">
        <f t="shared" si="10"/>
        <v>59612458.640000001</v>
      </c>
    </row>
    <row r="55" spans="1:8" s="28" customFormat="1" ht="12" customHeight="1" x14ac:dyDescent="0.25">
      <c r="A55" s="44"/>
      <c r="B55" s="53">
        <v>80104</v>
      </c>
      <c r="C55" s="38"/>
      <c r="D55" s="67" t="s">
        <v>14</v>
      </c>
      <c r="E55" s="57">
        <v>64405182.730000004</v>
      </c>
      <c r="F55" s="57">
        <f>SUM(F56)</f>
        <v>103800</v>
      </c>
      <c r="G55" s="57">
        <f>SUM(G56)</f>
        <v>0</v>
      </c>
      <c r="H55" s="56">
        <f t="shared" si="10"/>
        <v>64508982.730000004</v>
      </c>
    </row>
    <row r="56" spans="1:8" s="28" customFormat="1" ht="12" customHeight="1" x14ac:dyDescent="0.25">
      <c r="A56" s="44"/>
      <c r="B56" s="53"/>
      <c r="C56" s="38"/>
      <c r="D56" s="95" t="s">
        <v>63</v>
      </c>
      <c r="E56" s="60">
        <v>51397909.730000004</v>
      </c>
      <c r="F56" s="60">
        <f>SUM(F57:F58)</f>
        <v>103800</v>
      </c>
      <c r="G56" s="60">
        <f>SUM(G57:G58)</f>
        <v>0</v>
      </c>
      <c r="H56" s="60">
        <f t="shared" si="10"/>
        <v>51501709.730000004</v>
      </c>
    </row>
    <row r="57" spans="1:8" s="28" customFormat="1" ht="12" customHeight="1" x14ac:dyDescent="0.25">
      <c r="A57" s="44"/>
      <c r="B57" s="53"/>
      <c r="C57" s="38" t="s">
        <v>66</v>
      </c>
      <c r="D57" s="91" t="s">
        <v>64</v>
      </c>
      <c r="E57" s="64">
        <v>13933224.74</v>
      </c>
      <c r="F57" s="64">
        <v>37800</v>
      </c>
      <c r="G57" s="64"/>
      <c r="H57" s="64">
        <f t="shared" si="10"/>
        <v>13971024.74</v>
      </c>
    </row>
    <row r="58" spans="1:8" s="28" customFormat="1" ht="12" customHeight="1" x14ac:dyDescent="0.25">
      <c r="A58" s="44"/>
      <c r="B58" s="53"/>
      <c r="C58" s="48">
        <v>4790</v>
      </c>
      <c r="D58" s="28" t="s">
        <v>65</v>
      </c>
      <c r="E58" s="65">
        <v>20557434.68</v>
      </c>
      <c r="F58" s="65">
        <v>66000</v>
      </c>
      <c r="G58" s="65"/>
      <c r="H58" s="64">
        <f t="shared" si="10"/>
        <v>20623434.68</v>
      </c>
    </row>
    <row r="59" spans="1:8" s="28" customFormat="1" ht="12" customHeight="1" x14ac:dyDescent="0.25">
      <c r="A59" s="44"/>
      <c r="B59" s="53">
        <v>80148</v>
      </c>
      <c r="C59" s="38"/>
      <c r="D59" s="67" t="s">
        <v>67</v>
      </c>
      <c r="E59" s="56">
        <v>6012095.6600000001</v>
      </c>
      <c r="F59" s="57">
        <f>SUM(F60)</f>
        <v>16200</v>
      </c>
      <c r="G59" s="57">
        <f>SUM(G60)</f>
        <v>0</v>
      </c>
      <c r="H59" s="56">
        <f t="shared" si="10"/>
        <v>6028295.6600000001</v>
      </c>
    </row>
    <row r="60" spans="1:8" s="28" customFormat="1" ht="12" customHeight="1" x14ac:dyDescent="0.25">
      <c r="A60" s="44"/>
      <c r="B60" s="53"/>
      <c r="C60" s="38"/>
      <c r="D60" s="95" t="s">
        <v>63</v>
      </c>
      <c r="E60" s="60">
        <v>6012095.6600000001</v>
      </c>
      <c r="F60" s="61">
        <f>SUM(F61:F61)</f>
        <v>16200</v>
      </c>
      <c r="G60" s="61">
        <f>SUM(G61:G61)</f>
        <v>0</v>
      </c>
      <c r="H60" s="60">
        <f t="shared" si="10"/>
        <v>6028295.6600000001</v>
      </c>
    </row>
    <row r="61" spans="1:8" s="28" customFormat="1" ht="12" customHeight="1" x14ac:dyDescent="0.25">
      <c r="A61" s="44"/>
      <c r="B61" s="53"/>
      <c r="C61" s="48">
        <v>4010</v>
      </c>
      <c r="D61" s="91" t="s">
        <v>64</v>
      </c>
      <c r="E61" s="64">
        <v>3821427</v>
      </c>
      <c r="F61" s="65">
        <v>16200</v>
      </c>
      <c r="G61" s="65"/>
      <c r="H61" s="65">
        <f t="shared" si="10"/>
        <v>3837627</v>
      </c>
    </row>
    <row r="62" spans="1:8" s="28" customFormat="1" ht="12" customHeight="1" x14ac:dyDescent="0.25">
      <c r="A62" s="44"/>
      <c r="B62" s="53">
        <v>80149</v>
      </c>
      <c r="C62" s="48"/>
      <c r="D62" s="91" t="s">
        <v>68</v>
      </c>
      <c r="E62" s="64"/>
      <c r="F62" s="65"/>
      <c r="G62" s="65"/>
      <c r="H62" s="65"/>
    </row>
    <row r="63" spans="1:8" s="28" customFormat="1" ht="12" customHeight="1" x14ac:dyDescent="0.25">
      <c r="A63" s="44"/>
      <c r="B63" s="53"/>
      <c r="C63" s="48"/>
      <c r="D63" s="91" t="s">
        <v>69</v>
      </c>
      <c r="E63" s="64"/>
      <c r="F63" s="65"/>
      <c r="G63" s="65"/>
      <c r="H63" s="65"/>
    </row>
    <row r="64" spans="1:8" s="28" customFormat="1" ht="12" customHeight="1" x14ac:dyDescent="0.25">
      <c r="A64" s="44"/>
      <c r="B64" s="53"/>
      <c r="C64" s="48"/>
      <c r="D64" s="91" t="s">
        <v>70</v>
      </c>
      <c r="E64" s="64"/>
      <c r="F64" s="65"/>
      <c r="G64" s="65"/>
      <c r="H64" s="65"/>
    </row>
    <row r="65" spans="1:8" s="28" customFormat="1" ht="12" customHeight="1" x14ac:dyDescent="0.25">
      <c r="A65" s="44"/>
      <c r="B65" s="53"/>
      <c r="C65" s="38"/>
      <c r="D65" s="67" t="s">
        <v>71</v>
      </c>
      <c r="E65" s="56">
        <v>12321117.98</v>
      </c>
      <c r="F65" s="57">
        <f>SUM(F66)</f>
        <v>5500</v>
      </c>
      <c r="G65" s="57">
        <f>SUM(G66)</f>
        <v>0</v>
      </c>
      <c r="H65" s="56">
        <f>SUM(E65+F65-G65)</f>
        <v>12326617.98</v>
      </c>
    </row>
    <row r="66" spans="1:8" s="28" customFormat="1" ht="12" customHeight="1" x14ac:dyDescent="0.25">
      <c r="A66" s="44"/>
      <c r="B66" s="53"/>
      <c r="C66" s="38"/>
      <c r="D66" s="95" t="s">
        <v>63</v>
      </c>
      <c r="E66" s="60">
        <v>6796832.4600000009</v>
      </c>
      <c r="F66" s="61">
        <f>SUM(F67:F67)</f>
        <v>5500</v>
      </c>
      <c r="G66" s="61">
        <f>SUM(G67:G67)</f>
        <v>0</v>
      </c>
      <c r="H66" s="60">
        <f t="shared" ref="H66:H67" si="11">SUM(E66+F66-G66)</f>
        <v>6802332.4600000009</v>
      </c>
    </row>
    <row r="67" spans="1:8" s="28" customFormat="1" ht="12" customHeight="1" x14ac:dyDescent="0.25">
      <c r="A67" s="44"/>
      <c r="B67" s="53"/>
      <c r="C67" s="48">
        <v>4790</v>
      </c>
      <c r="D67" s="28" t="s">
        <v>65</v>
      </c>
      <c r="E67" s="64">
        <v>4968085.74</v>
      </c>
      <c r="F67" s="65">
        <v>5500</v>
      </c>
      <c r="G67" s="65"/>
      <c r="H67" s="65">
        <f t="shared" si="11"/>
        <v>4973585.74</v>
      </c>
    </row>
    <row r="68" spans="1:8" s="28" customFormat="1" ht="12" customHeight="1" x14ac:dyDescent="0.25">
      <c r="A68" s="44"/>
      <c r="B68" s="53">
        <v>80150</v>
      </c>
      <c r="C68" s="38"/>
      <c r="D68" s="91" t="s">
        <v>68</v>
      </c>
      <c r="E68" s="65"/>
      <c r="F68" s="65"/>
      <c r="G68" s="65"/>
      <c r="H68" s="65"/>
    </row>
    <row r="69" spans="1:8" s="28" customFormat="1" ht="12" customHeight="1" x14ac:dyDescent="0.25">
      <c r="A69" s="44"/>
      <c r="B69" s="53"/>
      <c r="C69" s="38"/>
      <c r="D69" s="91" t="s">
        <v>72</v>
      </c>
      <c r="E69" s="65"/>
      <c r="F69" s="65"/>
      <c r="G69" s="65"/>
      <c r="H69" s="65"/>
    </row>
    <row r="70" spans="1:8" s="28" customFormat="1" ht="12" customHeight="1" x14ac:dyDescent="0.25">
      <c r="A70" s="44"/>
      <c r="B70" s="53"/>
      <c r="C70" s="38"/>
      <c r="D70" s="67" t="s">
        <v>73</v>
      </c>
      <c r="E70" s="56">
        <v>25133117.369999997</v>
      </c>
      <c r="F70" s="57">
        <f>SUM(F71)</f>
        <v>5500</v>
      </c>
      <c r="G70" s="57">
        <f>SUM(G71)</f>
        <v>0</v>
      </c>
      <c r="H70" s="56">
        <f>SUM(E70+F70-G70)</f>
        <v>25138617.369999997</v>
      </c>
    </row>
    <row r="71" spans="1:8" s="28" customFormat="1" ht="12" customHeight="1" x14ac:dyDescent="0.25">
      <c r="A71" s="44"/>
      <c r="B71" s="53"/>
      <c r="C71" s="38"/>
      <c r="D71" s="68" t="s">
        <v>63</v>
      </c>
      <c r="E71" s="60">
        <v>23810049.359999996</v>
      </c>
      <c r="F71" s="60">
        <f>SUM(F72:F72)</f>
        <v>5500</v>
      </c>
      <c r="G71" s="60">
        <f>SUM(G72:G72)</f>
        <v>0</v>
      </c>
      <c r="H71" s="60">
        <f t="shared" ref="H71:H72" si="12">SUM(E71+F71-G71)</f>
        <v>23815549.359999996</v>
      </c>
    </row>
    <row r="72" spans="1:8" s="28" customFormat="1" ht="12" customHeight="1" x14ac:dyDescent="0.25">
      <c r="A72" s="44"/>
      <c r="B72" s="53"/>
      <c r="C72" s="48">
        <v>4790</v>
      </c>
      <c r="D72" s="28" t="s">
        <v>65</v>
      </c>
      <c r="E72" s="64">
        <v>17706078.759999998</v>
      </c>
      <c r="F72" s="64">
        <v>5500</v>
      </c>
      <c r="G72" s="65"/>
      <c r="H72" s="65">
        <f t="shared" si="12"/>
        <v>17711578.759999998</v>
      </c>
    </row>
    <row r="73" spans="1:8" s="28" customFormat="1" ht="12" customHeight="1" x14ac:dyDescent="0.25">
      <c r="A73" s="44"/>
      <c r="B73" s="53">
        <v>80195</v>
      </c>
      <c r="C73" s="38"/>
      <c r="D73" s="67" t="s">
        <v>23</v>
      </c>
      <c r="E73" s="56">
        <v>10533824.790000001</v>
      </c>
      <c r="F73" s="57">
        <f>SUM(F74)</f>
        <v>0</v>
      </c>
      <c r="G73" s="57">
        <f>SUM(G74)</f>
        <v>350400</v>
      </c>
      <c r="H73" s="56">
        <f>SUM(E73+F73-G73)</f>
        <v>10183424.790000001</v>
      </c>
    </row>
    <row r="74" spans="1:8" s="28" customFormat="1" ht="12" customHeight="1" x14ac:dyDescent="0.25">
      <c r="A74" s="44"/>
      <c r="B74" s="53"/>
      <c r="C74" s="38"/>
      <c r="D74" s="68" t="s">
        <v>74</v>
      </c>
      <c r="E74" s="60">
        <v>1633392.3499999999</v>
      </c>
      <c r="F74" s="61">
        <f>SUM(F75:F75)</f>
        <v>0</v>
      </c>
      <c r="G74" s="61">
        <f>SUM(G75:G75)</f>
        <v>350400</v>
      </c>
      <c r="H74" s="60">
        <f t="shared" ref="H74" si="13">SUM(E74+F74-G74)</f>
        <v>1282992.3499999999</v>
      </c>
    </row>
    <row r="75" spans="1:8" s="28" customFormat="1" ht="12" customHeight="1" x14ac:dyDescent="0.25">
      <c r="A75" s="44"/>
      <c r="B75" s="53"/>
      <c r="C75" s="48">
        <v>4010</v>
      </c>
      <c r="D75" s="91" t="s">
        <v>64</v>
      </c>
      <c r="E75" s="64">
        <v>454394.44</v>
      </c>
      <c r="F75" s="65"/>
      <c r="G75" s="65">
        <v>350400</v>
      </c>
      <c r="H75" s="64">
        <f>SUM(E75+F75-G75)</f>
        <v>103994.44</v>
      </c>
    </row>
    <row r="76" spans="1:8" s="28" customFormat="1" ht="12" customHeight="1" thickBot="1" x14ac:dyDescent="0.3">
      <c r="A76" s="45" t="s">
        <v>34</v>
      </c>
      <c r="B76" s="44"/>
      <c r="C76" s="45"/>
      <c r="D76" s="66" t="s">
        <v>35</v>
      </c>
      <c r="E76" s="7">
        <v>95191355.420000002</v>
      </c>
      <c r="F76" s="84">
        <f>SUM(F80,F84,F87,F90,F94)</f>
        <v>707833</v>
      </c>
      <c r="G76" s="84">
        <f>SUM(G80,G84,G87,G90,G94)</f>
        <v>670033</v>
      </c>
      <c r="H76" s="42">
        <f>SUM(E76+F76-G76)</f>
        <v>95229155.420000002</v>
      </c>
    </row>
    <row r="77" spans="1:8" s="28" customFormat="1" ht="12" customHeight="1" thickTop="1" x14ac:dyDescent="0.25">
      <c r="A77" s="45"/>
      <c r="B77" s="48">
        <v>85213</v>
      </c>
      <c r="C77" s="49"/>
      <c r="D77" s="50" t="s">
        <v>36</v>
      </c>
      <c r="E77" s="51"/>
      <c r="F77" s="52"/>
      <c r="G77" s="52"/>
      <c r="H77" s="51"/>
    </row>
    <row r="78" spans="1:8" s="28" customFormat="1" ht="12" customHeight="1" x14ac:dyDescent="0.25">
      <c r="A78" s="45"/>
      <c r="B78" s="49"/>
      <c r="C78" s="49"/>
      <c r="D78" s="53" t="s">
        <v>37</v>
      </c>
      <c r="E78" s="51"/>
      <c r="F78" s="52"/>
      <c r="G78" s="52"/>
      <c r="H78" s="51"/>
    </row>
    <row r="79" spans="1:8" s="28" customFormat="1" ht="12" customHeight="1" x14ac:dyDescent="0.25">
      <c r="A79" s="45"/>
      <c r="B79" s="49"/>
      <c r="C79" s="49"/>
      <c r="D79" s="53" t="s">
        <v>38</v>
      </c>
      <c r="E79" s="51"/>
      <c r="F79" s="52"/>
      <c r="G79" s="52"/>
      <c r="H79" s="51"/>
    </row>
    <row r="80" spans="1:8" s="28" customFormat="1" ht="12" customHeight="1" x14ac:dyDescent="0.25">
      <c r="A80" s="45"/>
      <c r="B80" s="54"/>
      <c r="C80" s="53"/>
      <c r="D80" s="55" t="s">
        <v>39</v>
      </c>
      <c r="E80" s="56">
        <v>586735</v>
      </c>
      <c r="F80" s="57">
        <f t="shared" ref="F80:G80" si="14">SUM(F81)</f>
        <v>37833</v>
      </c>
      <c r="G80" s="57">
        <f t="shared" si="14"/>
        <v>0</v>
      </c>
      <c r="H80" s="56">
        <f t="shared" ref="H80:H82" si="15">SUM(E80+F80-G80)</f>
        <v>624568</v>
      </c>
    </row>
    <row r="81" spans="1:8" s="28" customFormat="1" ht="12" customHeight="1" x14ac:dyDescent="0.25">
      <c r="A81" s="45"/>
      <c r="B81" s="53"/>
      <c r="C81" s="96"/>
      <c r="D81" s="97" t="s">
        <v>75</v>
      </c>
      <c r="E81" s="60">
        <v>586635</v>
      </c>
      <c r="F81" s="61">
        <f>SUM(F82:F82)</f>
        <v>37833</v>
      </c>
      <c r="G81" s="61">
        <f>SUM(G82:G82)</f>
        <v>0</v>
      </c>
      <c r="H81" s="60">
        <f t="shared" si="15"/>
        <v>624468</v>
      </c>
    </row>
    <row r="82" spans="1:8" s="28" customFormat="1" ht="12" customHeight="1" x14ac:dyDescent="0.25">
      <c r="A82" s="45"/>
      <c r="B82" s="53"/>
      <c r="C82" s="48">
        <v>4130</v>
      </c>
      <c r="D82" s="53" t="s">
        <v>76</v>
      </c>
      <c r="E82" s="64">
        <v>586635</v>
      </c>
      <c r="F82" s="65">
        <v>37833</v>
      </c>
      <c r="G82" s="65"/>
      <c r="H82" s="65">
        <f t="shared" si="15"/>
        <v>624468</v>
      </c>
    </row>
    <row r="83" spans="1:8" s="28" customFormat="1" ht="12" customHeight="1" x14ac:dyDescent="0.25">
      <c r="A83" s="45"/>
      <c r="B83" s="53">
        <v>85214</v>
      </c>
      <c r="C83" s="38"/>
      <c r="D83" s="74" t="s">
        <v>77</v>
      </c>
      <c r="E83" s="51"/>
      <c r="F83" s="52"/>
      <c r="G83" s="52"/>
      <c r="H83" s="51"/>
    </row>
    <row r="84" spans="1:8" s="28" customFormat="1" ht="12" customHeight="1" x14ac:dyDescent="0.25">
      <c r="A84" s="45"/>
      <c r="B84" s="53"/>
      <c r="C84" s="38"/>
      <c r="D84" s="98" t="s">
        <v>78</v>
      </c>
      <c r="E84" s="56">
        <v>7252764</v>
      </c>
      <c r="F84" s="57">
        <f>SUM(F85)</f>
        <v>0</v>
      </c>
      <c r="G84" s="57">
        <f>SUM(G85)</f>
        <v>235000</v>
      </c>
      <c r="H84" s="56">
        <f>SUM(E84+F84-G84)</f>
        <v>7017764</v>
      </c>
    </row>
    <row r="85" spans="1:8" s="28" customFormat="1" ht="12" customHeight="1" x14ac:dyDescent="0.25">
      <c r="A85" s="45"/>
      <c r="B85" s="53"/>
      <c r="C85" s="96"/>
      <c r="D85" s="99" t="s">
        <v>79</v>
      </c>
      <c r="E85" s="100">
        <v>7236216</v>
      </c>
      <c r="F85" s="61">
        <f>SUM(F86:F86)</f>
        <v>0</v>
      </c>
      <c r="G85" s="61">
        <f>SUM(G86:G86)</f>
        <v>235000</v>
      </c>
      <c r="H85" s="60">
        <f t="shared" ref="H85:H90" si="16">SUM(E85+F85-G85)</f>
        <v>7001216</v>
      </c>
    </row>
    <row r="86" spans="1:8" s="28" customFormat="1" ht="12" customHeight="1" x14ac:dyDescent="0.25">
      <c r="A86" s="45"/>
      <c r="B86" s="53"/>
      <c r="C86" s="48">
        <v>3110</v>
      </c>
      <c r="D86" s="91" t="s">
        <v>80</v>
      </c>
      <c r="E86" s="65">
        <v>7106716</v>
      </c>
      <c r="F86" s="65"/>
      <c r="G86" s="65">
        <v>235000</v>
      </c>
      <c r="H86" s="65">
        <f t="shared" si="16"/>
        <v>6871716</v>
      </c>
    </row>
    <row r="87" spans="1:8" s="28" customFormat="1" ht="12" customHeight="1" x14ac:dyDescent="0.25">
      <c r="A87" s="45"/>
      <c r="B87" s="53">
        <v>85216</v>
      </c>
      <c r="C87" s="38"/>
      <c r="D87" s="67" t="s">
        <v>81</v>
      </c>
      <c r="E87" s="56">
        <v>6202505</v>
      </c>
      <c r="F87" s="57">
        <f>SUM(F88,)</f>
        <v>670000</v>
      </c>
      <c r="G87" s="57">
        <f>SUM(G88,)</f>
        <v>0</v>
      </c>
      <c r="H87" s="56">
        <f t="shared" si="16"/>
        <v>6872505</v>
      </c>
    </row>
    <row r="88" spans="1:8" s="28" customFormat="1" ht="12" customHeight="1" x14ac:dyDescent="0.25">
      <c r="A88" s="45"/>
      <c r="B88" s="48"/>
      <c r="C88" s="96"/>
      <c r="D88" s="68" t="s">
        <v>75</v>
      </c>
      <c r="E88" s="60">
        <v>6170505</v>
      </c>
      <c r="F88" s="61">
        <f>SUM(F89:F89)</f>
        <v>670000</v>
      </c>
      <c r="G88" s="61">
        <f>SUM(G89:G89)</f>
        <v>0</v>
      </c>
      <c r="H88" s="60">
        <f t="shared" si="16"/>
        <v>6840505</v>
      </c>
    </row>
    <row r="89" spans="1:8" s="28" customFormat="1" ht="12" customHeight="1" x14ac:dyDescent="0.25">
      <c r="A89" s="45"/>
      <c r="B89" s="48"/>
      <c r="C89" s="48">
        <v>3110</v>
      </c>
      <c r="D89" s="91" t="s">
        <v>80</v>
      </c>
      <c r="E89" s="64">
        <v>6169784</v>
      </c>
      <c r="F89" s="65">
        <v>670000</v>
      </c>
      <c r="G89" s="65"/>
      <c r="H89" s="65">
        <f t="shared" si="16"/>
        <v>6839784</v>
      </c>
    </row>
    <row r="90" spans="1:8" s="28" customFormat="1" ht="12" customHeight="1" x14ac:dyDescent="0.25">
      <c r="A90" s="45"/>
      <c r="B90" s="48">
        <v>85230</v>
      </c>
      <c r="C90" s="49"/>
      <c r="D90" s="55" t="s">
        <v>82</v>
      </c>
      <c r="E90" s="56">
        <v>5999067</v>
      </c>
      <c r="F90" s="57">
        <f>SUM(F91,)</f>
        <v>0</v>
      </c>
      <c r="G90" s="57">
        <f>SUM(G91,)</f>
        <v>405000</v>
      </c>
      <c r="H90" s="56">
        <f t="shared" si="16"/>
        <v>5594067</v>
      </c>
    </row>
    <row r="91" spans="1:8" s="28" customFormat="1" ht="12" customHeight="1" x14ac:dyDescent="0.25">
      <c r="A91" s="45"/>
      <c r="B91" s="48"/>
      <c r="C91" s="38"/>
      <c r="D91" s="99" t="s">
        <v>79</v>
      </c>
      <c r="E91" s="60">
        <v>5996333</v>
      </c>
      <c r="F91" s="61">
        <f>SUM(F92:F93)</f>
        <v>0</v>
      </c>
      <c r="G91" s="61">
        <f>SUM(G92:G93)</f>
        <v>405000</v>
      </c>
      <c r="H91" s="60">
        <f>SUM(E91+F91-G91)</f>
        <v>5591333</v>
      </c>
    </row>
    <row r="92" spans="1:8" s="28" customFormat="1" ht="12" customHeight="1" x14ac:dyDescent="0.25">
      <c r="A92" s="45"/>
      <c r="B92" s="48"/>
      <c r="C92" s="48">
        <v>3110</v>
      </c>
      <c r="D92" s="91" t="s">
        <v>80</v>
      </c>
      <c r="E92" s="64">
        <v>2175454</v>
      </c>
      <c r="F92" s="65"/>
      <c r="G92" s="65">
        <v>134121</v>
      </c>
      <c r="H92" s="65">
        <f t="shared" ref="H92:H94" si="17">SUM(E92+F92-G92)</f>
        <v>2041333</v>
      </c>
    </row>
    <row r="93" spans="1:8" s="28" customFormat="1" ht="12" customHeight="1" x14ac:dyDescent="0.25">
      <c r="A93" s="45"/>
      <c r="B93" s="48"/>
      <c r="C93" s="48">
        <v>4300</v>
      </c>
      <c r="D93" s="91" t="s">
        <v>15</v>
      </c>
      <c r="E93" s="64">
        <v>3820879</v>
      </c>
      <c r="F93" s="65"/>
      <c r="G93" s="65">
        <v>270879</v>
      </c>
      <c r="H93" s="65">
        <f t="shared" si="17"/>
        <v>3550000</v>
      </c>
    </row>
    <row r="94" spans="1:8" s="28" customFormat="1" ht="12" customHeight="1" x14ac:dyDescent="0.25">
      <c r="A94" s="44"/>
      <c r="B94" s="53">
        <v>85295</v>
      </c>
      <c r="C94" s="38"/>
      <c r="D94" s="67" t="s">
        <v>23</v>
      </c>
      <c r="E94" s="56">
        <v>7445079.8999999994</v>
      </c>
      <c r="F94" s="56">
        <f>SUM(F95,)</f>
        <v>0</v>
      </c>
      <c r="G94" s="56">
        <f>SUM(G95,)</f>
        <v>30033</v>
      </c>
      <c r="H94" s="56">
        <f t="shared" si="17"/>
        <v>7415046.8999999994</v>
      </c>
    </row>
    <row r="95" spans="1:8" s="28" customFormat="1" ht="12" customHeight="1" x14ac:dyDescent="0.25">
      <c r="A95" s="44"/>
      <c r="B95" s="53"/>
      <c r="C95" s="96"/>
      <c r="D95" s="68" t="s">
        <v>75</v>
      </c>
      <c r="E95" s="60">
        <v>1918611.97</v>
      </c>
      <c r="F95" s="61">
        <f>SUM(F96:F96)</f>
        <v>0</v>
      </c>
      <c r="G95" s="61">
        <f>SUM(G96:G96)</f>
        <v>30033</v>
      </c>
      <c r="H95" s="60">
        <f>SUM(E95+F95-G95)</f>
        <v>1888578.97</v>
      </c>
    </row>
    <row r="96" spans="1:8" s="28" customFormat="1" ht="23.25" customHeight="1" x14ac:dyDescent="0.25">
      <c r="A96" s="44"/>
      <c r="B96" s="53"/>
      <c r="C96" s="62" t="s">
        <v>83</v>
      </c>
      <c r="D96" s="101" t="s">
        <v>84</v>
      </c>
      <c r="E96" s="11">
        <v>46676.65</v>
      </c>
      <c r="F96" s="65"/>
      <c r="G96" s="65">
        <v>30033</v>
      </c>
      <c r="H96" s="65">
        <f t="shared" ref="H96" si="18">SUM(E96+F96-G96)</f>
        <v>16643.650000000001</v>
      </c>
    </row>
    <row r="97" spans="1:8" s="28" customFormat="1" ht="12" customHeight="1" thickBot="1" x14ac:dyDescent="0.3">
      <c r="A97" s="70">
        <v>855</v>
      </c>
      <c r="B97" s="70"/>
      <c r="C97" s="43"/>
      <c r="D97" s="46" t="s">
        <v>24</v>
      </c>
      <c r="E97" s="3">
        <v>17359864.899999999</v>
      </c>
      <c r="F97" s="47">
        <f>SUM(F98,)</f>
        <v>4542</v>
      </c>
      <c r="G97" s="47">
        <f>SUM(G98,)</f>
        <v>4542</v>
      </c>
      <c r="H97" s="42">
        <f>SUM(E97+F97-G97)</f>
        <v>17359864.899999999</v>
      </c>
    </row>
    <row r="98" spans="1:8" s="28" customFormat="1" ht="12" customHeight="1" thickTop="1" x14ac:dyDescent="0.25">
      <c r="A98" s="44"/>
      <c r="B98" s="79">
        <v>85516</v>
      </c>
      <c r="C98" s="54"/>
      <c r="D98" s="102" t="s">
        <v>85</v>
      </c>
      <c r="E98" s="56">
        <v>12474548.25</v>
      </c>
      <c r="F98" s="57">
        <f>SUM(F99,F102,)</f>
        <v>4542</v>
      </c>
      <c r="G98" s="57">
        <f>SUM(G99,G102,)</f>
        <v>4542</v>
      </c>
      <c r="H98" s="56">
        <f t="shared" ref="H98:H101" si="19">SUM(E98+F98-G98)</f>
        <v>12474548.25</v>
      </c>
    </row>
    <row r="99" spans="1:8" s="28" customFormat="1" ht="12" customHeight="1" x14ac:dyDescent="0.25">
      <c r="A99" s="44"/>
      <c r="B99" s="48"/>
      <c r="C99" s="38"/>
      <c r="D99" s="68" t="s">
        <v>13</v>
      </c>
      <c r="E99" s="100">
        <v>9602</v>
      </c>
      <c r="F99" s="61">
        <f>SUM(F100:F101)</f>
        <v>4542</v>
      </c>
      <c r="G99" s="61">
        <f>SUM(G100:G101)</f>
        <v>0</v>
      </c>
      <c r="H99" s="60">
        <f t="shared" si="19"/>
        <v>14144</v>
      </c>
    </row>
    <row r="100" spans="1:8" s="28" customFormat="1" ht="33" customHeight="1" x14ac:dyDescent="0.25">
      <c r="A100" s="44"/>
      <c r="B100" s="48"/>
      <c r="C100" s="62" t="s">
        <v>26</v>
      </c>
      <c r="D100" s="103" t="s">
        <v>86</v>
      </c>
      <c r="E100" s="65">
        <v>9385</v>
      </c>
      <c r="F100" s="65">
        <v>4507.68</v>
      </c>
      <c r="G100" s="65"/>
      <c r="H100" s="65">
        <f t="shared" si="19"/>
        <v>13892.68</v>
      </c>
    </row>
    <row r="101" spans="1:8" s="28" customFormat="1" ht="42.75" customHeight="1" x14ac:dyDescent="0.25">
      <c r="A101" s="44"/>
      <c r="B101" s="48"/>
      <c r="C101" s="62" t="s">
        <v>87</v>
      </c>
      <c r="D101" s="63" t="s">
        <v>88</v>
      </c>
      <c r="E101" s="65">
        <v>217</v>
      </c>
      <c r="F101" s="65">
        <v>34.32</v>
      </c>
      <c r="G101" s="65"/>
      <c r="H101" s="65">
        <f t="shared" si="19"/>
        <v>251.32</v>
      </c>
    </row>
    <row r="102" spans="1:8" s="28" customFormat="1" ht="12" customHeight="1" x14ac:dyDescent="0.25">
      <c r="A102" s="44"/>
      <c r="B102" s="48"/>
      <c r="C102" s="54"/>
      <c r="D102" s="104" t="s">
        <v>89</v>
      </c>
      <c r="E102" s="60">
        <v>10464946.25</v>
      </c>
      <c r="F102" s="61">
        <f>SUM(F103:F103)</f>
        <v>0</v>
      </c>
      <c r="G102" s="61">
        <f>SUM(G103:G103)</f>
        <v>4542</v>
      </c>
      <c r="H102" s="60">
        <f>SUM(E102+F102-G102)</f>
        <v>10460404.25</v>
      </c>
    </row>
    <row r="103" spans="1:8" s="28" customFormat="1" ht="12" customHeight="1" x14ac:dyDescent="0.25">
      <c r="A103" s="105"/>
      <c r="B103" s="94"/>
      <c r="C103" s="106">
        <v>4220</v>
      </c>
      <c r="D103" s="107" t="s">
        <v>90</v>
      </c>
      <c r="E103" s="56">
        <v>416578</v>
      </c>
      <c r="F103" s="57"/>
      <c r="G103" s="57">
        <v>4542</v>
      </c>
      <c r="H103" s="57">
        <f t="shared" ref="H103" si="20">SUM(E103+F103-G103)</f>
        <v>412036</v>
      </c>
    </row>
    <row r="104" spans="1:8" s="28" customFormat="1" ht="19.5" customHeight="1" thickBot="1" x14ac:dyDescent="0.3">
      <c r="A104" s="75"/>
      <c r="B104" s="53"/>
      <c r="C104" s="48"/>
      <c r="D104" s="41" t="s">
        <v>27</v>
      </c>
      <c r="E104" s="42">
        <v>416426858.07999998</v>
      </c>
      <c r="F104" s="42">
        <f>SUM(F105,F151)</f>
        <v>323633</v>
      </c>
      <c r="G104" s="42">
        <f>SUM(G105,G151)</f>
        <v>323600</v>
      </c>
      <c r="H104" s="42">
        <f>SUM(E104+F104-G104)</f>
        <v>416426891.07999998</v>
      </c>
    </row>
    <row r="105" spans="1:8" s="28" customFormat="1" ht="15.75" customHeight="1" thickTop="1" thickBot="1" x14ac:dyDescent="0.3">
      <c r="A105" s="44">
        <v>801</v>
      </c>
      <c r="B105" s="44"/>
      <c r="C105" s="45"/>
      <c r="D105" s="66" t="s">
        <v>28</v>
      </c>
      <c r="E105" s="3">
        <v>227331521.79999995</v>
      </c>
      <c r="F105" s="47">
        <f>SUM(F106,F110,F114,F117,F120,F123,F127,F131,F135,F145,F148)</f>
        <v>323600</v>
      </c>
      <c r="G105" s="47">
        <f>SUM(G106,G110,G114,G117,G120,G123,G127,G131,G135,G145,G148)</f>
        <v>323600</v>
      </c>
      <c r="H105" s="42">
        <f>SUM(E105+F105-G105)</f>
        <v>227331521.79999995</v>
      </c>
    </row>
    <row r="106" spans="1:8" s="28" customFormat="1" ht="12" customHeight="1" thickTop="1" x14ac:dyDescent="0.25">
      <c r="A106" s="44"/>
      <c r="B106" s="53">
        <v>80102</v>
      </c>
      <c r="C106" s="38"/>
      <c r="D106" s="67" t="s">
        <v>91</v>
      </c>
      <c r="E106" s="57">
        <v>20143632.059999999</v>
      </c>
      <c r="F106" s="57">
        <f>SUM(F107)</f>
        <v>21900</v>
      </c>
      <c r="G106" s="57">
        <f>SUM(G107)</f>
        <v>0</v>
      </c>
      <c r="H106" s="56">
        <f>SUM(E106+F106-G106)</f>
        <v>20165532.059999999</v>
      </c>
    </row>
    <row r="107" spans="1:8" s="28" customFormat="1" ht="12" customHeight="1" x14ac:dyDescent="0.25">
      <c r="A107" s="44"/>
      <c r="B107" s="53"/>
      <c r="C107" s="38"/>
      <c r="D107" s="68" t="s">
        <v>63</v>
      </c>
      <c r="E107" s="60">
        <v>20143632.059999999</v>
      </c>
      <c r="F107" s="60">
        <f>SUM(F108:F109)</f>
        <v>21900</v>
      </c>
      <c r="G107" s="60">
        <f>SUM(G108:G109)</f>
        <v>0</v>
      </c>
      <c r="H107" s="60">
        <f>SUM(E107+F107-G107)</f>
        <v>20165532.059999999</v>
      </c>
    </row>
    <row r="108" spans="1:8" s="28" customFormat="1" ht="12" customHeight="1" x14ac:dyDescent="0.25">
      <c r="A108" s="44"/>
      <c r="B108" s="53"/>
      <c r="C108" s="48">
        <v>4010</v>
      </c>
      <c r="D108" s="91" t="s">
        <v>64</v>
      </c>
      <c r="E108" s="64">
        <v>2923057.82</v>
      </c>
      <c r="F108" s="64">
        <v>5400</v>
      </c>
      <c r="G108" s="64"/>
      <c r="H108" s="64">
        <f t="shared" ref="H108:H113" si="21">SUM(E108+F108-G108)</f>
        <v>2928457.82</v>
      </c>
    </row>
    <row r="109" spans="1:8" s="28" customFormat="1" ht="12" customHeight="1" x14ac:dyDescent="0.25">
      <c r="A109" s="44"/>
      <c r="B109" s="53"/>
      <c r="C109" s="38" t="s">
        <v>92</v>
      </c>
      <c r="D109" s="28" t="s">
        <v>65</v>
      </c>
      <c r="E109" s="64">
        <v>11677957.52</v>
      </c>
      <c r="F109" s="64">
        <v>16500</v>
      </c>
      <c r="G109" s="64"/>
      <c r="H109" s="64">
        <f t="shared" si="21"/>
        <v>11694457.52</v>
      </c>
    </row>
    <row r="110" spans="1:8" s="28" customFormat="1" ht="12" customHeight="1" x14ac:dyDescent="0.25">
      <c r="A110" s="44"/>
      <c r="B110" s="53">
        <v>80115</v>
      </c>
      <c r="C110" s="38"/>
      <c r="D110" s="67" t="s">
        <v>16</v>
      </c>
      <c r="E110" s="56">
        <v>68399711.120000005</v>
      </c>
      <c r="F110" s="57">
        <f>SUM(F111)</f>
        <v>159100</v>
      </c>
      <c r="G110" s="57">
        <f>SUM(G111)</f>
        <v>0</v>
      </c>
      <c r="H110" s="56">
        <f t="shared" si="21"/>
        <v>68558811.120000005</v>
      </c>
    </row>
    <row r="111" spans="1:8" s="28" customFormat="1" ht="12" customHeight="1" x14ac:dyDescent="0.25">
      <c r="A111" s="44"/>
      <c r="B111" s="53"/>
      <c r="C111" s="38"/>
      <c r="D111" s="68" t="s">
        <v>63</v>
      </c>
      <c r="E111" s="60">
        <v>64243381.68</v>
      </c>
      <c r="F111" s="60">
        <f>SUM(F112:F113)</f>
        <v>159100</v>
      </c>
      <c r="G111" s="60">
        <f>SUM(G112:G113)</f>
        <v>0</v>
      </c>
      <c r="H111" s="60">
        <f t="shared" si="21"/>
        <v>64402481.68</v>
      </c>
    </row>
    <row r="112" spans="1:8" s="28" customFormat="1" ht="12" customHeight="1" x14ac:dyDescent="0.25">
      <c r="A112" s="44"/>
      <c r="B112" s="53"/>
      <c r="C112" s="48">
        <v>4010</v>
      </c>
      <c r="D112" s="91" t="s">
        <v>64</v>
      </c>
      <c r="E112" s="64">
        <v>8172321.4199999999</v>
      </c>
      <c r="F112" s="64">
        <v>21600</v>
      </c>
      <c r="G112" s="65"/>
      <c r="H112" s="65">
        <f t="shared" si="21"/>
        <v>8193921.4199999999</v>
      </c>
    </row>
    <row r="113" spans="1:8" s="28" customFormat="1" ht="12" customHeight="1" x14ac:dyDescent="0.25">
      <c r="A113" s="44"/>
      <c r="B113" s="53"/>
      <c r="C113" s="48">
        <v>4790</v>
      </c>
      <c r="D113" s="28" t="s">
        <v>65</v>
      </c>
      <c r="E113" s="64">
        <v>35300102.609999999</v>
      </c>
      <c r="F113" s="64">
        <v>137500</v>
      </c>
      <c r="G113" s="65"/>
      <c r="H113" s="65">
        <f t="shared" si="21"/>
        <v>35437602.609999999</v>
      </c>
    </row>
    <row r="114" spans="1:8" s="28" customFormat="1" ht="12" customHeight="1" x14ac:dyDescent="0.25">
      <c r="A114" s="44"/>
      <c r="B114" s="53">
        <v>80116</v>
      </c>
      <c r="C114" s="38"/>
      <c r="D114" s="67" t="s">
        <v>29</v>
      </c>
      <c r="E114" s="56">
        <v>12524879.280000001</v>
      </c>
      <c r="F114" s="57">
        <f>SUM(F115)</f>
        <v>5400</v>
      </c>
      <c r="G114" s="57">
        <f>SUM(G115)</f>
        <v>0</v>
      </c>
      <c r="H114" s="56">
        <f>SUM(E114+F114-G114)</f>
        <v>12530279.280000001</v>
      </c>
    </row>
    <row r="115" spans="1:8" s="28" customFormat="1" ht="12" customHeight="1" x14ac:dyDescent="0.25">
      <c r="A115" s="44"/>
      <c r="B115" s="53"/>
      <c r="C115" s="38"/>
      <c r="D115" s="68" t="s">
        <v>63</v>
      </c>
      <c r="E115" s="60">
        <v>1456359.98</v>
      </c>
      <c r="F115" s="60">
        <f>SUM(F116:F116)</f>
        <v>5400</v>
      </c>
      <c r="G115" s="60">
        <f>SUM(G116:G116)</f>
        <v>0</v>
      </c>
      <c r="H115" s="60">
        <f>SUM(E115+F115-G115)</f>
        <v>1461759.98</v>
      </c>
    </row>
    <row r="116" spans="1:8" s="28" customFormat="1" ht="12" customHeight="1" x14ac:dyDescent="0.25">
      <c r="A116" s="44"/>
      <c r="B116" s="53"/>
      <c r="C116" s="38" t="s">
        <v>66</v>
      </c>
      <c r="D116" s="91" t="s">
        <v>64</v>
      </c>
      <c r="E116" s="64">
        <v>224728.66</v>
      </c>
      <c r="F116" s="64">
        <v>5400</v>
      </c>
      <c r="G116" s="64"/>
      <c r="H116" s="64">
        <f t="shared" ref="H116:H117" si="22">SUM(E116+F116-G116)</f>
        <v>230128.66</v>
      </c>
    </row>
    <row r="117" spans="1:8" s="28" customFormat="1" ht="12" customHeight="1" x14ac:dyDescent="0.25">
      <c r="A117" s="44"/>
      <c r="B117" s="53">
        <v>80117</v>
      </c>
      <c r="C117" s="38"/>
      <c r="D117" s="67" t="s">
        <v>30</v>
      </c>
      <c r="E117" s="56">
        <v>11366524.640000001</v>
      </c>
      <c r="F117" s="57">
        <f>SUM(F118)</f>
        <v>11000</v>
      </c>
      <c r="G117" s="57">
        <f>SUM(G118)</f>
        <v>0</v>
      </c>
      <c r="H117" s="56">
        <f t="shared" si="22"/>
        <v>11377524.640000001</v>
      </c>
    </row>
    <row r="118" spans="1:8" s="28" customFormat="1" ht="12" customHeight="1" x14ac:dyDescent="0.25">
      <c r="A118" s="44"/>
      <c r="B118" s="53"/>
      <c r="C118" s="38"/>
      <c r="D118" s="68" t="s">
        <v>63</v>
      </c>
      <c r="E118" s="60">
        <v>7905116.46</v>
      </c>
      <c r="F118" s="60">
        <f>SUM(F119:F119)</f>
        <v>11000</v>
      </c>
      <c r="G118" s="60">
        <f>SUM(G119:G119)</f>
        <v>0</v>
      </c>
      <c r="H118" s="60">
        <f>SUM(E118+F118-G118)</f>
        <v>7916116.46</v>
      </c>
    </row>
    <row r="119" spans="1:8" s="28" customFormat="1" ht="12" customHeight="1" x14ac:dyDescent="0.25">
      <c r="A119" s="44"/>
      <c r="B119" s="53"/>
      <c r="C119" s="48">
        <v>4790</v>
      </c>
      <c r="D119" s="28" t="s">
        <v>65</v>
      </c>
      <c r="E119" s="64">
        <v>4497882</v>
      </c>
      <c r="F119" s="64">
        <v>11000</v>
      </c>
      <c r="G119" s="64"/>
      <c r="H119" s="64">
        <f>SUM(E119+F119-G119)</f>
        <v>4508882</v>
      </c>
    </row>
    <row r="120" spans="1:8" s="28" customFormat="1" ht="12" customHeight="1" x14ac:dyDescent="0.25">
      <c r="A120" s="44"/>
      <c r="B120" s="53">
        <v>80118</v>
      </c>
      <c r="C120" s="38"/>
      <c r="D120" s="67" t="s">
        <v>93</v>
      </c>
      <c r="E120" s="56">
        <v>2058702</v>
      </c>
      <c r="F120" s="57">
        <f>SUM(F121)</f>
        <v>5500</v>
      </c>
      <c r="G120" s="57">
        <f>SUM(G121)</f>
        <v>0</v>
      </c>
      <c r="H120" s="56">
        <f t="shared" ref="H120" si="23">SUM(E120+F120-G120)</f>
        <v>2064202</v>
      </c>
    </row>
    <row r="121" spans="1:8" s="28" customFormat="1" ht="12" customHeight="1" x14ac:dyDescent="0.25">
      <c r="A121" s="44"/>
      <c r="B121" s="53"/>
      <c r="C121" s="38"/>
      <c r="D121" s="68" t="s">
        <v>63</v>
      </c>
      <c r="E121" s="60">
        <v>2058702</v>
      </c>
      <c r="F121" s="60">
        <f>SUM(F122:F122)</f>
        <v>5500</v>
      </c>
      <c r="G121" s="60">
        <f>SUM(G122:G122)</f>
        <v>0</v>
      </c>
      <c r="H121" s="60">
        <f>SUM(E121+F121-G121)</f>
        <v>2064202</v>
      </c>
    </row>
    <row r="122" spans="1:8" s="28" customFormat="1" ht="12" customHeight="1" x14ac:dyDescent="0.25">
      <c r="A122" s="44"/>
      <c r="B122" s="53"/>
      <c r="C122" s="48">
        <v>4790</v>
      </c>
      <c r="D122" s="28" t="s">
        <v>65</v>
      </c>
      <c r="E122" s="64">
        <v>979988</v>
      </c>
      <c r="F122" s="64">
        <v>5500</v>
      </c>
      <c r="G122" s="64"/>
      <c r="H122" s="64">
        <f>SUM(E122+F122-G122)</f>
        <v>985488</v>
      </c>
    </row>
    <row r="123" spans="1:8" s="28" customFormat="1" ht="12" customHeight="1" x14ac:dyDescent="0.25">
      <c r="A123" s="44"/>
      <c r="B123" s="48">
        <v>80120</v>
      </c>
      <c r="C123" s="49"/>
      <c r="D123" s="55" t="s">
        <v>17</v>
      </c>
      <c r="E123" s="56">
        <v>48420637.079999998</v>
      </c>
      <c r="F123" s="57">
        <f>SUM(F124)</f>
        <v>60300</v>
      </c>
      <c r="G123" s="57">
        <f>SUM(G124)</f>
        <v>0</v>
      </c>
      <c r="H123" s="56">
        <f>SUM(E123+F123-G123)</f>
        <v>48480937.079999998</v>
      </c>
    </row>
    <row r="124" spans="1:8" s="28" customFormat="1" ht="12" customHeight="1" x14ac:dyDescent="0.25">
      <c r="A124" s="44"/>
      <c r="B124" s="48"/>
      <c r="C124" s="38"/>
      <c r="D124" s="68" t="s">
        <v>63</v>
      </c>
      <c r="E124" s="60">
        <v>37924577.779999994</v>
      </c>
      <c r="F124" s="60">
        <f>SUM(F125:F126)</f>
        <v>60300</v>
      </c>
      <c r="G124" s="60">
        <f>SUM(G125:G126)</f>
        <v>0</v>
      </c>
      <c r="H124" s="60">
        <f>SUM(E124+F124-G124)</f>
        <v>37984877.779999994</v>
      </c>
    </row>
    <row r="125" spans="1:8" s="28" customFormat="1" ht="12" customHeight="1" x14ac:dyDescent="0.25">
      <c r="A125" s="44"/>
      <c r="B125" s="48"/>
      <c r="C125" s="48">
        <v>4010</v>
      </c>
      <c r="D125" s="91" t="s">
        <v>64</v>
      </c>
      <c r="E125" s="64">
        <v>4223248.24</v>
      </c>
      <c r="F125" s="64">
        <v>10800</v>
      </c>
      <c r="G125" s="64"/>
      <c r="H125" s="65">
        <f t="shared" ref="H125:H126" si="24">SUM(E125+F125-G125)</f>
        <v>4234048.24</v>
      </c>
    </row>
    <row r="126" spans="1:8" s="28" customFormat="1" ht="12" customHeight="1" x14ac:dyDescent="0.25">
      <c r="A126" s="44"/>
      <c r="B126" s="48"/>
      <c r="C126" s="48">
        <v>4790</v>
      </c>
      <c r="D126" s="28" t="s">
        <v>65</v>
      </c>
      <c r="E126" s="64">
        <v>20821879</v>
      </c>
      <c r="F126" s="64">
        <v>49500</v>
      </c>
      <c r="G126" s="64"/>
      <c r="H126" s="65">
        <f t="shared" si="24"/>
        <v>20871379</v>
      </c>
    </row>
    <row r="127" spans="1:8" s="28" customFormat="1" ht="12" customHeight="1" x14ac:dyDescent="0.25">
      <c r="A127" s="44"/>
      <c r="B127" s="48">
        <v>80132</v>
      </c>
      <c r="C127" s="49"/>
      <c r="D127" s="55" t="s">
        <v>94</v>
      </c>
      <c r="E127" s="56">
        <v>8951289.1999999993</v>
      </c>
      <c r="F127" s="57">
        <f>SUM(F128)</f>
        <v>8200</v>
      </c>
      <c r="G127" s="57">
        <f>SUM(G128)</f>
        <v>0</v>
      </c>
      <c r="H127" s="56">
        <f>SUM(E127+F127-G127)</f>
        <v>8959489.1999999993</v>
      </c>
    </row>
    <row r="128" spans="1:8" s="28" customFormat="1" ht="12" customHeight="1" x14ac:dyDescent="0.25">
      <c r="A128" s="44"/>
      <c r="B128" s="48"/>
      <c r="C128" s="38"/>
      <c r="D128" s="68" t="s">
        <v>63</v>
      </c>
      <c r="E128" s="60">
        <v>8951289.1999999993</v>
      </c>
      <c r="F128" s="60">
        <f>SUM(F129:F130)</f>
        <v>8200</v>
      </c>
      <c r="G128" s="60">
        <f>SUM(G129:G130)</f>
        <v>0</v>
      </c>
      <c r="H128" s="60">
        <f>SUM(E128+F128-G128)</f>
        <v>8959489.1999999993</v>
      </c>
    </row>
    <row r="129" spans="1:8" s="28" customFormat="1" ht="12" customHeight="1" x14ac:dyDescent="0.25">
      <c r="A129" s="44"/>
      <c r="B129" s="48"/>
      <c r="C129" s="48">
        <v>4010</v>
      </c>
      <c r="D129" s="91" t="s">
        <v>64</v>
      </c>
      <c r="E129" s="64">
        <v>893312.82000000007</v>
      </c>
      <c r="F129" s="64">
        <v>2700</v>
      </c>
      <c r="G129" s="64"/>
      <c r="H129" s="65">
        <f t="shared" ref="H129:H130" si="25">SUM(E129+F129-G129)</f>
        <v>896012.82000000007</v>
      </c>
    </row>
    <row r="130" spans="1:8" s="28" customFormat="1" ht="12" customHeight="1" x14ac:dyDescent="0.25">
      <c r="A130" s="44"/>
      <c r="B130" s="48"/>
      <c r="C130" s="48">
        <v>4790</v>
      </c>
      <c r="D130" s="28" t="s">
        <v>65</v>
      </c>
      <c r="E130" s="64">
        <v>5244508.34</v>
      </c>
      <c r="F130" s="64">
        <v>5500</v>
      </c>
      <c r="G130" s="64"/>
      <c r="H130" s="65">
        <f t="shared" si="25"/>
        <v>5250008.34</v>
      </c>
    </row>
    <row r="131" spans="1:8" s="28" customFormat="1" ht="12" customHeight="1" x14ac:dyDescent="0.25">
      <c r="A131" s="44"/>
      <c r="B131" s="53">
        <v>80134</v>
      </c>
      <c r="C131" s="38"/>
      <c r="D131" s="98" t="s">
        <v>95</v>
      </c>
      <c r="E131" s="56">
        <v>15685127.32</v>
      </c>
      <c r="F131" s="57">
        <f>SUM(F132)</f>
        <v>24700</v>
      </c>
      <c r="G131" s="57">
        <f>SUM(G132)</f>
        <v>0</v>
      </c>
      <c r="H131" s="56">
        <f>SUM(E131+F131-G131)</f>
        <v>15709827.32</v>
      </c>
    </row>
    <row r="132" spans="1:8" s="28" customFormat="1" ht="12" customHeight="1" x14ac:dyDescent="0.25">
      <c r="A132" s="44"/>
      <c r="B132" s="53"/>
      <c r="C132" s="38"/>
      <c r="D132" s="68" t="s">
        <v>63</v>
      </c>
      <c r="E132" s="60">
        <v>15596627.32</v>
      </c>
      <c r="F132" s="60">
        <f>SUM(F133:F134)</f>
        <v>24700</v>
      </c>
      <c r="G132" s="60">
        <f>SUM(G133:G134)</f>
        <v>0</v>
      </c>
      <c r="H132" s="60">
        <f>SUM(E132+F132-G132)</f>
        <v>15621327.32</v>
      </c>
    </row>
    <row r="133" spans="1:8" s="28" customFormat="1" ht="12" customHeight="1" x14ac:dyDescent="0.25">
      <c r="A133" s="44"/>
      <c r="B133" s="53"/>
      <c r="C133" s="48">
        <v>4010</v>
      </c>
      <c r="D133" s="91" t="s">
        <v>64</v>
      </c>
      <c r="E133" s="64">
        <v>941685.2</v>
      </c>
      <c r="F133" s="64">
        <v>2700</v>
      </c>
      <c r="G133" s="64"/>
      <c r="H133" s="65">
        <f t="shared" ref="H133:H134" si="26">SUM(E133+F133-G133)</f>
        <v>944385.2</v>
      </c>
    </row>
    <row r="134" spans="1:8" s="28" customFormat="1" ht="12" customHeight="1" x14ac:dyDescent="0.25">
      <c r="A134" s="44"/>
      <c r="B134" s="53"/>
      <c r="C134" s="48">
        <v>4790</v>
      </c>
      <c r="D134" s="28" t="s">
        <v>65</v>
      </c>
      <c r="E134" s="64">
        <v>10275240.620000001</v>
      </c>
      <c r="F134" s="64">
        <v>22000</v>
      </c>
      <c r="G134" s="64"/>
      <c r="H134" s="65">
        <f t="shared" si="26"/>
        <v>10297240.620000001</v>
      </c>
    </row>
    <row r="135" spans="1:8" s="28" customFormat="1" ht="12" customHeight="1" x14ac:dyDescent="0.25">
      <c r="A135" s="44"/>
      <c r="B135" s="71">
        <v>80140</v>
      </c>
      <c r="C135" s="62"/>
      <c r="D135" s="108" t="s">
        <v>96</v>
      </c>
      <c r="E135" s="56">
        <v>6216927.1699999999</v>
      </c>
      <c r="F135" s="56">
        <f>SUM(F136)</f>
        <v>22000</v>
      </c>
      <c r="G135" s="56">
        <f>SUM(G136)</f>
        <v>0</v>
      </c>
      <c r="H135" s="56">
        <f>SUM(E135+F135-G135)</f>
        <v>6238927.1699999999</v>
      </c>
    </row>
    <row r="136" spans="1:8" s="28" customFormat="1" ht="12" customHeight="1" x14ac:dyDescent="0.25">
      <c r="A136" s="44"/>
      <c r="B136" s="48"/>
      <c r="C136" s="62"/>
      <c r="D136" s="68" t="s">
        <v>63</v>
      </c>
      <c r="E136" s="60">
        <v>6216927.1699999999</v>
      </c>
      <c r="F136" s="60">
        <f>SUM(F137:F137)</f>
        <v>22000</v>
      </c>
      <c r="G136" s="60">
        <f>SUM(G137:G137)</f>
        <v>0</v>
      </c>
      <c r="H136" s="60">
        <f t="shared" ref="H136:H137" si="27">SUM(E136+F136-G136)</f>
        <v>6238927.1699999999</v>
      </c>
    </row>
    <row r="137" spans="1:8" s="28" customFormat="1" ht="12" customHeight="1" x14ac:dyDescent="0.25">
      <c r="A137" s="44"/>
      <c r="B137" s="48"/>
      <c r="C137" s="62" t="s">
        <v>92</v>
      </c>
      <c r="D137" s="28" t="s">
        <v>65</v>
      </c>
      <c r="E137" s="64">
        <v>2709743.08</v>
      </c>
      <c r="F137" s="64">
        <v>22000</v>
      </c>
      <c r="G137" s="64"/>
      <c r="H137" s="64">
        <f t="shared" si="27"/>
        <v>2731743.08</v>
      </c>
    </row>
    <row r="138" spans="1:8" s="28" customFormat="1" ht="12" customHeight="1" x14ac:dyDescent="0.25">
      <c r="A138" s="44"/>
      <c r="B138" s="53">
        <v>80152</v>
      </c>
      <c r="C138" s="38"/>
      <c r="D138" s="91" t="s">
        <v>68</v>
      </c>
      <c r="E138" s="65"/>
      <c r="F138" s="65"/>
      <c r="G138" s="65"/>
      <c r="H138" s="65"/>
    </row>
    <row r="139" spans="1:8" s="28" customFormat="1" ht="12" customHeight="1" x14ac:dyDescent="0.25">
      <c r="A139" s="44"/>
      <c r="B139" s="53"/>
      <c r="C139" s="38"/>
      <c r="D139" s="91" t="s">
        <v>72</v>
      </c>
      <c r="E139" s="65"/>
      <c r="F139" s="65"/>
      <c r="G139" s="65"/>
      <c r="H139" s="65"/>
    </row>
    <row r="140" spans="1:8" s="28" customFormat="1" ht="12" customHeight="1" x14ac:dyDescent="0.25">
      <c r="A140" s="44"/>
      <c r="B140" s="53"/>
      <c r="C140" s="38"/>
      <c r="D140" s="91" t="s">
        <v>97</v>
      </c>
      <c r="E140" s="65"/>
      <c r="F140" s="65"/>
      <c r="G140" s="65"/>
      <c r="H140" s="65"/>
    </row>
    <row r="141" spans="1:8" s="28" customFormat="1" ht="12" customHeight="1" x14ac:dyDescent="0.25">
      <c r="A141" s="44"/>
      <c r="B141" s="53"/>
      <c r="C141" s="38"/>
      <c r="D141" s="53" t="s">
        <v>98</v>
      </c>
      <c r="E141" s="65"/>
      <c r="F141" s="65"/>
      <c r="G141" s="65"/>
      <c r="H141" s="65"/>
    </row>
    <row r="142" spans="1:8" s="28" customFormat="1" ht="12" customHeight="1" x14ac:dyDescent="0.25">
      <c r="A142" s="44"/>
      <c r="B142" s="53"/>
      <c r="C142" s="38"/>
      <c r="D142" s="53" t="s">
        <v>99</v>
      </c>
      <c r="E142" s="65"/>
      <c r="F142" s="65"/>
      <c r="G142" s="65"/>
      <c r="H142" s="65" t="s">
        <v>100</v>
      </c>
    </row>
    <row r="143" spans="1:8" s="28" customFormat="1" ht="12" customHeight="1" x14ac:dyDescent="0.25">
      <c r="A143" s="44"/>
      <c r="B143" s="53"/>
      <c r="C143" s="38"/>
      <c r="D143" s="91" t="s">
        <v>101</v>
      </c>
      <c r="E143" s="65"/>
      <c r="F143" s="65"/>
      <c r="G143" s="65"/>
      <c r="H143" s="65"/>
    </row>
    <row r="144" spans="1:8" s="28" customFormat="1" ht="12" customHeight="1" x14ac:dyDescent="0.25">
      <c r="A144" s="44"/>
      <c r="B144" s="53"/>
      <c r="C144" s="38"/>
      <c r="D144" s="53" t="s">
        <v>102</v>
      </c>
      <c r="E144" s="65"/>
      <c r="F144" s="65"/>
      <c r="G144" s="65"/>
      <c r="H144" s="65"/>
    </row>
    <row r="145" spans="1:8" s="28" customFormat="1" ht="12" customHeight="1" x14ac:dyDescent="0.25">
      <c r="A145" s="44"/>
      <c r="B145" s="53"/>
      <c r="C145" s="38"/>
      <c r="D145" s="55" t="s">
        <v>103</v>
      </c>
      <c r="E145" s="56">
        <v>10368859.449999999</v>
      </c>
      <c r="F145" s="57">
        <f>SUM(F146)</f>
        <v>5500</v>
      </c>
      <c r="G145" s="57">
        <f>SUM(G146)</f>
        <v>0</v>
      </c>
      <c r="H145" s="56">
        <f>SUM(E145+F145-G145)</f>
        <v>10374359.449999999</v>
      </c>
    </row>
    <row r="146" spans="1:8" s="28" customFormat="1" ht="12" customHeight="1" x14ac:dyDescent="0.25">
      <c r="A146" s="44"/>
      <c r="B146" s="53"/>
      <c r="C146" s="38"/>
      <c r="D146" s="68" t="s">
        <v>63</v>
      </c>
      <c r="E146" s="60">
        <v>8383018.7599999998</v>
      </c>
      <c r="F146" s="60">
        <f>SUM(F147:F147)</f>
        <v>5500</v>
      </c>
      <c r="G146" s="60">
        <f>SUM(G147:G147)</f>
        <v>0</v>
      </c>
      <c r="H146" s="60">
        <f t="shared" ref="H146:H147" si="28">SUM(E146+F146-G146)</f>
        <v>8388518.7599999998</v>
      </c>
    </row>
    <row r="147" spans="1:8" s="28" customFormat="1" ht="12" customHeight="1" x14ac:dyDescent="0.25">
      <c r="A147" s="44"/>
      <c r="B147" s="53"/>
      <c r="C147" s="48">
        <v>4790</v>
      </c>
      <c r="D147" s="28" t="s">
        <v>65</v>
      </c>
      <c r="E147" s="64">
        <v>6140289.2599999998</v>
      </c>
      <c r="F147" s="64">
        <v>5500</v>
      </c>
      <c r="G147" s="65"/>
      <c r="H147" s="65">
        <f t="shared" si="28"/>
        <v>6145789.2599999998</v>
      </c>
    </row>
    <row r="148" spans="1:8" s="28" customFormat="1" ht="12" customHeight="1" x14ac:dyDescent="0.25">
      <c r="A148" s="44"/>
      <c r="B148" s="53">
        <v>80195</v>
      </c>
      <c r="C148" s="38"/>
      <c r="D148" s="67" t="s">
        <v>23</v>
      </c>
      <c r="E148" s="56">
        <v>16880267.649999999</v>
      </c>
      <c r="F148" s="57">
        <f>SUM(F149)</f>
        <v>0</v>
      </c>
      <c r="G148" s="57">
        <f>SUM(G149)</f>
        <v>323600</v>
      </c>
      <c r="H148" s="56">
        <f>SUM(E148+F148-G148)</f>
        <v>16556667.649999999</v>
      </c>
    </row>
    <row r="149" spans="1:8" s="28" customFormat="1" ht="12" customHeight="1" x14ac:dyDescent="0.25">
      <c r="A149" s="44"/>
      <c r="B149" s="53"/>
      <c r="C149" s="38"/>
      <c r="D149" s="68" t="s">
        <v>74</v>
      </c>
      <c r="E149" s="60">
        <v>628023.33000000007</v>
      </c>
      <c r="F149" s="61">
        <f>SUM(F150:F150)</f>
        <v>0</v>
      </c>
      <c r="G149" s="61">
        <f>SUM(G150:G150)</f>
        <v>323600</v>
      </c>
      <c r="H149" s="60">
        <f t="shared" ref="H149" si="29">SUM(E149+F149-G149)</f>
        <v>304423.33000000007</v>
      </c>
    </row>
    <row r="150" spans="1:8" s="28" customFormat="1" ht="12" customHeight="1" x14ac:dyDescent="0.25">
      <c r="A150" s="44"/>
      <c r="B150" s="53"/>
      <c r="C150" s="48">
        <v>4010</v>
      </c>
      <c r="D150" s="91" t="s">
        <v>64</v>
      </c>
      <c r="E150" s="64">
        <v>386298.33</v>
      </c>
      <c r="F150" s="65"/>
      <c r="G150" s="65">
        <f>(323600)</f>
        <v>323600</v>
      </c>
      <c r="H150" s="64">
        <f>SUM(E150+F150-G150)</f>
        <v>62698.330000000016</v>
      </c>
    </row>
    <row r="151" spans="1:8" s="28" customFormat="1" ht="12" customHeight="1" thickBot="1" x14ac:dyDescent="0.3">
      <c r="A151" s="45" t="s">
        <v>34</v>
      </c>
      <c r="B151" s="44"/>
      <c r="C151" s="45"/>
      <c r="D151" s="66" t="s">
        <v>35</v>
      </c>
      <c r="E151" s="3">
        <v>442879.12999999995</v>
      </c>
      <c r="F151" s="47">
        <f>SUM(F152,)</f>
        <v>33</v>
      </c>
      <c r="G151" s="47">
        <f>SUM(G152,)</f>
        <v>0</v>
      </c>
      <c r="H151" s="42">
        <f>SUM(E151+F151-G151)</f>
        <v>442912.12999999995</v>
      </c>
    </row>
    <row r="152" spans="1:8" s="28" customFormat="1" ht="12" customHeight="1" thickTop="1" x14ac:dyDescent="0.25">
      <c r="A152" s="45"/>
      <c r="B152" s="48">
        <v>85203</v>
      </c>
      <c r="C152" s="29"/>
      <c r="D152" s="55" t="s">
        <v>104</v>
      </c>
      <c r="E152" s="56">
        <v>72000</v>
      </c>
      <c r="F152" s="57">
        <f>SUM(F153,)</f>
        <v>33</v>
      </c>
      <c r="G152" s="57">
        <f>SUM(G153,)</f>
        <v>0</v>
      </c>
      <c r="H152" s="56">
        <f t="shared" ref="H152:H172" si="30">SUM(E152+F152-G152)</f>
        <v>72033</v>
      </c>
    </row>
    <row r="153" spans="1:8" s="28" customFormat="1" ht="12" customHeight="1" x14ac:dyDescent="0.25">
      <c r="A153" s="45"/>
      <c r="B153" s="48"/>
      <c r="C153" s="8"/>
      <c r="D153" s="68" t="s">
        <v>75</v>
      </c>
      <c r="E153" s="60">
        <v>60000</v>
      </c>
      <c r="F153" s="61">
        <f>SUM(F154:F154)</f>
        <v>33</v>
      </c>
      <c r="G153" s="61">
        <f>SUM(G154:G154)</f>
        <v>0</v>
      </c>
      <c r="H153" s="60">
        <f t="shared" si="30"/>
        <v>60033</v>
      </c>
    </row>
    <row r="154" spans="1:8" s="28" customFormat="1" ht="22.5" customHeight="1" x14ac:dyDescent="0.25">
      <c r="A154" s="45"/>
      <c r="B154" s="48"/>
      <c r="C154" s="62" t="s">
        <v>83</v>
      </c>
      <c r="D154" s="101" t="s">
        <v>84</v>
      </c>
      <c r="E154" s="64">
        <v>60000</v>
      </c>
      <c r="F154" s="65">
        <v>33</v>
      </c>
      <c r="G154" s="65"/>
      <c r="H154" s="64">
        <f t="shared" si="30"/>
        <v>60033</v>
      </c>
    </row>
    <row r="155" spans="1:8" s="28" customFormat="1" ht="17.25" customHeight="1" thickBot="1" x14ac:dyDescent="0.3">
      <c r="A155" s="37"/>
      <c r="B155" s="53"/>
      <c r="C155" s="48"/>
      <c r="D155" s="41" t="s">
        <v>105</v>
      </c>
      <c r="E155" s="42">
        <v>67762097.049999997</v>
      </c>
      <c r="F155" s="42">
        <f>SUM(F156,F161)</f>
        <v>4804336</v>
      </c>
      <c r="G155" s="42">
        <f>SUM(G156,G161)</f>
        <v>0</v>
      </c>
      <c r="H155" s="42">
        <f t="shared" si="30"/>
        <v>72566433.049999997</v>
      </c>
    </row>
    <row r="156" spans="1:8" s="28" customFormat="1" ht="15.75" customHeight="1" thickTop="1" thickBot="1" x14ac:dyDescent="0.3">
      <c r="A156" s="1">
        <v>852</v>
      </c>
      <c r="B156" s="1"/>
      <c r="C156" s="8"/>
      <c r="D156" s="109" t="s">
        <v>35</v>
      </c>
      <c r="E156" s="42">
        <v>10317718.67</v>
      </c>
      <c r="F156" s="42">
        <f>SUM(F157,)</f>
        <v>67442</v>
      </c>
      <c r="G156" s="42">
        <f>SUM(G157,)</f>
        <v>0</v>
      </c>
      <c r="H156" s="42">
        <f t="shared" si="30"/>
        <v>10385160.67</v>
      </c>
    </row>
    <row r="157" spans="1:8" s="28" customFormat="1" ht="12" customHeight="1" thickTop="1" x14ac:dyDescent="0.25">
      <c r="A157" s="1"/>
      <c r="B157" s="53">
        <v>85219</v>
      </c>
      <c r="C157" s="38"/>
      <c r="D157" s="67" t="s">
        <v>44</v>
      </c>
      <c r="E157" s="56">
        <v>273699</v>
      </c>
      <c r="F157" s="57">
        <f t="shared" ref="F157:G157" si="31">SUM(F158)</f>
        <v>67442</v>
      </c>
      <c r="G157" s="57">
        <f t="shared" si="31"/>
        <v>0</v>
      </c>
      <c r="H157" s="56">
        <f t="shared" si="30"/>
        <v>341141</v>
      </c>
    </row>
    <row r="158" spans="1:8" s="28" customFormat="1" ht="12" customHeight="1" x14ac:dyDescent="0.25">
      <c r="A158" s="1"/>
      <c r="B158" s="8"/>
      <c r="C158" s="2"/>
      <c r="D158" s="99" t="s">
        <v>79</v>
      </c>
      <c r="E158" s="100">
        <v>273699</v>
      </c>
      <c r="F158" s="61">
        <f>SUM(F159:F160)</f>
        <v>67442</v>
      </c>
      <c r="G158" s="61">
        <f>SUM(G159:G160)</f>
        <v>0</v>
      </c>
      <c r="H158" s="60">
        <f t="shared" si="30"/>
        <v>341141</v>
      </c>
    </row>
    <row r="159" spans="1:8" s="28" customFormat="1" ht="12" customHeight="1" x14ac:dyDescent="0.25">
      <c r="A159" s="1"/>
      <c r="B159" s="48"/>
      <c r="C159" s="48">
        <v>3110</v>
      </c>
      <c r="D159" s="91" t="s">
        <v>80</v>
      </c>
      <c r="E159" s="64">
        <v>269646</v>
      </c>
      <c r="F159" s="65">
        <v>66378</v>
      </c>
      <c r="G159" s="65"/>
      <c r="H159" s="65">
        <f t="shared" si="30"/>
        <v>336024</v>
      </c>
    </row>
    <row r="160" spans="1:8" s="28" customFormat="1" ht="12" customHeight="1" x14ac:dyDescent="0.25">
      <c r="A160" s="110"/>
      <c r="B160" s="94"/>
      <c r="C160" s="111" t="s">
        <v>106</v>
      </c>
      <c r="D160" s="107" t="s">
        <v>62</v>
      </c>
      <c r="E160" s="56">
        <v>4053</v>
      </c>
      <c r="F160" s="57">
        <v>1064</v>
      </c>
      <c r="G160" s="57"/>
      <c r="H160" s="57">
        <f t="shared" si="30"/>
        <v>5117</v>
      </c>
    </row>
    <row r="161" spans="1:8" s="28" customFormat="1" ht="12" customHeight="1" thickBot="1" x14ac:dyDescent="0.3">
      <c r="A161" s="44">
        <v>855</v>
      </c>
      <c r="B161" s="44"/>
      <c r="C161" s="45"/>
      <c r="D161" s="66" t="s">
        <v>24</v>
      </c>
      <c r="E161" s="83">
        <v>49335938.369999997</v>
      </c>
      <c r="F161" s="42">
        <f>SUM(F162,F170,)</f>
        <v>4736894</v>
      </c>
      <c r="G161" s="42">
        <f>SUM(G162,G170,)</f>
        <v>0</v>
      </c>
      <c r="H161" s="42">
        <f t="shared" si="30"/>
        <v>54072832.369999997</v>
      </c>
    </row>
    <row r="162" spans="1:8" s="28" customFormat="1" ht="38.25" customHeight="1" thickTop="1" x14ac:dyDescent="0.25">
      <c r="A162" s="44"/>
      <c r="B162" s="71">
        <v>85502</v>
      </c>
      <c r="C162" s="38"/>
      <c r="D162" s="108" t="s">
        <v>25</v>
      </c>
      <c r="E162" s="56">
        <v>48483076.149999999</v>
      </c>
      <c r="F162" s="57">
        <f>SUM(F163)</f>
        <v>4638898</v>
      </c>
      <c r="G162" s="57">
        <f>SUM(G163)</f>
        <v>0</v>
      </c>
      <c r="H162" s="56">
        <f t="shared" si="30"/>
        <v>53121974.149999999</v>
      </c>
    </row>
    <row r="163" spans="1:8" s="28" customFormat="1" ht="12" customHeight="1" x14ac:dyDescent="0.25">
      <c r="A163" s="53"/>
      <c r="B163" s="53"/>
      <c r="C163" s="2"/>
      <c r="D163" s="97" t="s">
        <v>79</v>
      </c>
      <c r="E163" s="60">
        <v>48456127.149999999</v>
      </c>
      <c r="F163" s="61">
        <f>SUM(F164:F167)</f>
        <v>4638898</v>
      </c>
      <c r="G163" s="61">
        <f>SUM(G164:G167)</f>
        <v>0</v>
      </c>
      <c r="H163" s="60">
        <f t="shared" si="30"/>
        <v>53095025.149999999</v>
      </c>
    </row>
    <row r="164" spans="1:8" s="28" customFormat="1" ht="12" customHeight="1" x14ac:dyDescent="0.25">
      <c r="A164" s="53"/>
      <c r="B164" s="53"/>
      <c r="C164" s="48">
        <v>3110</v>
      </c>
      <c r="D164" s="91" t="s">
        <v>80</v>
      </c>
      <c r="E164" s="64">
        <v>42402633.149999999</v>
      </c>
      <c r="F164" s="64">
        <v>4084246</v>
      </c>
      <c r="G164" s="64"/>
      <c r="H164" s="65">
        <f t="shared" si="30"/>
        <v>46486879.149999999</v>
      </c>
    </row>
    <row r="165" spans="1:8" s="28" customFormat="1" ht="12" customHeight="1" x14ac:dyDescent="0.25">
      <c r="A165" s="53"/>
      <c r="B165" s="53"/>
      <c r="C165" s="48">
        <v>4010</v>
      </c>
      <c r="D165" s="91" t="s">
        <v>64</v>
      </c>
      <c r="E165" s="65">
        <v>1007155</v>
      </c>
      <c r="F165" s="64">
        <v>82128</v>
      </c>
      <c r="G165" s="64"/>
      <c r="H165" s="65">
        <f t="shared" si="30"/>
        <v>1089283</v>
      </c>
    </row>
    <row r="166" spans="1:8" s="28" customFormat="1" ht="12" customHeight="1" x14ac:dyDescent="0.25">
      <c r="A166" s="53"/>
      <c r="B166" s="53"/>
      <c r="C166" s="48">
        <v>4110</v>
      </c>
      <c r="D166" s="91" t="s">
        <v>107</v>
      </c>
      <c r="E166" s="65">
        <v>4859847</v>
      </c>
      <c r="F166" s="64">
        <v>470512</v>
      </c>
      <c r="G166" s="64"/>
      <c r="H166" s="65">
        <f t="shared" si="30"/>
        <v>5330359</v>
      </c>
    </row>
    <row r="167" spans="1:8" s="28" customFormat="1" ht="12" customHeight="1" x14ac:dyDescent="0.25">
      <c r="A167" s="53"/>
      <c r="B167" s="53"/>
      <c r="C167" s="48">
        <v>4120</v>
      </c>
      <c r="D167" s="91" t="s">
        <v>18</v>
      </c>
      <c r="E167" s="65">
        <v>26690</v>
      </c>
      <c r="F167" s="64">
        <v>2012</v>
      </c>
      <c r="G167" s="64"/>
      <c r="H167" s="65">
        <f t="shared" si="30"/>
        <v>28702</v>
      </c>
    </row>
    <row r="168" spans="1:8" s="28" customFormat="1" ht="12" customHeight="1" x14ac:dyDescent="0.25">
      <c r="A168" s="53"/>
      <c r="B168" s="53">
        <v>85513</v>
      </c>
      <c r="C168" s="38"/>
      <c r="D168" s="53" t="s">
        <v>47</v>
      </c>
      <c r="E168" s="65"/>
      <c r="F168" s="64"/>
      <c r="G168" s="64"/>
      <c r="H168" s="65"/>
    </row>
    <row r="169" spans="1:8" s="28" customFormat="1" ht="12" customHeight="1" x14ac:dyDescent="0.25">
      <c r="A169" s="53"/>
      <c r="B169" s="37"/>
      <c r="C169" s="38"/>
      <c r="D169" s="74" t="s">
        <v>48</v>
      </c>
      <c r="E169" s="65"/>
      <c r="F169" s="64"/>
      <c r="G169" s="64"/>
      <c r="H169" s="65"/>
    </row>
    <row r="170" spans="1:8" s="28" customFormat="1" ht="12" customHeight="1" x14ac:dyDescent="0.25">
      <c r="A170" s="53"/>
      <c r="B170" s="53"/>
      <c r="C170" s="38"/>
      <c r="D170" s="67" t="s">
        <v>49</v>
      </c>
      <c r="E170" s="57">
        <v>848702.22</v>
      </c>
      <c r="F170" s="57">
        <f t="shared" ref="F170:G170" si="32">SUM(F171)</f>
        <v>97996</v>
      </c>
      <c r="G170" s="57">
        <f t="shared" si="32"/>
        <v>0</v>
      </c>
      <c r="H170" s="56">
        <f t="shared" si="30"/>
        <v>946698.22</v>
      </c>
    </row>
    <row r="171" spans="1:8" s="28" customFormat="1" ht="12" customHeight="1" x14ac:dyDescent="0.25">
      <c r="A171" s="53"/>
      <c r="B171" s="4"/>
      <c r="C171" s="10"/>
      <c r="D171" s="97" t="s">
        <v>79</v>
      </c>
      <c r="E171" s="112">
        <v>848702.22</v>
      </c>
      <c r="F171" s="61">
        <f>SUM(F172:F172)</f>
        <v>97996</v>
      </c>
      <c r="G171" s="61">
        <f>SUM(G172:G172)</f>
        <v>0</v>
      </c>
      <c r="H171" s="60">
        <f t="shared" si="30"/>
        <v>946698.22</v>
      </c>
    </row>
    <row r="172" spans="1:8" s="28" customFormat="1" ht="12" customHeight="1" x14ac:dyDescent="0.25">
      <c r="A172" s="53"/>
      <c r="B172" s="4"/>
      <c r="C172" s="48">
        <v>4130</v>
      </c>
      <c r="D172" s="53" t="s">
        <v>76</v>
      </c>
      <c r="E172" s="65">
        <v>848702.22</v>
      </c>
      <c r="F172" s="64">
        <v>97996</v>
      </c>
      <c r="G172" s="64"/>
      <c r="H172" s="65">
        <f t="shared" si="30"/>
        <v>946698.22</v>
      </c>
    </row>
    <row r="173" spans="1:8" s="28" customFormat="1" ht="3.75" customHeight="1" x14ac:dyDescent="0.25">
      <c r="A173" s="113"/>
      <c r="B173" s="113"/>
      <c r="C173" s="114"/>
      <c r="D173" s="115"/>
      <c r="E173" s="56"/>
      <c r="F173" s="56"/>
      <c r="G173" s="56"/>
      <c r="H173" s="56"/>
    </row>
    <row r="174" spans="1:8" s="28" customFormat="1" ht="12.95" customHeight="1" x14ac:dyDescent="0.25"/>
    <row r="175" spans="1:8" s="28" customFormat="1" ht="12.95" customHeight="1" x14ac:dyDescent="0.25"/>
    <row r="176" spans="1:8" s="28" customFormat="1" ht="12.95" customHeight="1" x14ac:dyDescent="0.25"/>
    <row r="177" s="28" customFormat="1" ht="12.95" customHeight="1" x14ac:dyDescent="0.25"/>
    <row r="178" s="28" customFormat="1" ht="12.95" customHeight="1" x14ac:dyDescent="0.25"/>
    <row r="179" s="28" customFormat="1" ht="12.95" customHeight="1" x14ac:dyDescent="0.25"/>
    <row r="180" s="28" customFormat="1" ht="12.95" customHeight="1" x14ac:dyDescent="0.25"/>
    <row r="181" s="28" customFormat="1" ht="12.95" customHeight="1" x14ac:dyDescent="0.25"/>
    <row r="182" s="28" customFormat="1" ht="12.95" customHeight="1" x14ac:dyDescent="0.25"/>
    <row r="183" s="28" customFormat="1" ht="12.95" customHeight="1" x14ac:dyDescent="0.25"/>
    <row r="184" s="28" customFormat="1" ht="12.95" customHeight="1" x14ac:dyDescent="0.25"/>
    <row r="185" s="28" customFormat="1" ht="12.95" customHeight="1" x14ac:dyDescent="0.25"/>
    <row r="186" s="28" customFormat="1" ht="12.95" customHeight="1" x14ac:dyDescent="0.25"/>
    <row r="187" s="28" customFormat="1" ht="12.95" customHeight="1" x14ac:dyDescent="0.25"/>
    <row r="188" s="28" customFormat="1" ht="12.95" customHeight="1" x14ac:dyDescent="0.25"/>
    <row r="189" s="28" customFormat="1" ht="12.95" customHeight="1" x14ac:dyDescent="0.25"/>
    <row r="190" s="28" customFormat="1" ht="12.95" customHeight="1" x14ac:dyDescent="0.25"/>
    <row r="191" s="28" customFormat="1" ht="12.95" customHeight="1" x14ac:dyDescent="0.25"/>
    <row r="192" s="28" customFormat="1" ht="12.95" customHeight="1" x14ac:dyDescent="0.25"/>
    <row r="193" s="28" customFormat="1" ht="12.95" customHeight="1" x14ac:dyDescent="0.25"/>
    <row r="194" s="28" customFormat="1" ht="12.95" customHeight="1" x14ac:dyDescent="0.25"/>
    <row r="195" s="28" customFormat="1" ht="12.95" customHeight="1" x14ac:dyDescent="0.25"/>
    <row r="196" s="28" customFormat="1" ht="12.95" customHeight="1" x14ac:dyDescent="0.25"/>
    <row r="197" s="28" customFormat="1" ht="12.95" customHeight="1" x14ac:dyDescent="0.25"/>
    <row r="198" s="28" customFormat="1" ht="12.95" customHeight="1" x14ac:dyDescent="0.25"/>
    <row r="199" s="28" customFormat="1" ht="12.95" customHeight="1" x14ac:dyDescent="0.25"/>
    <row r="200" s="28" customFormat="1" ht="12.95" customHeight="1" x14ac:dyDescent="0.25"/>
    <row r="201" s="28" customFormat="1" ht="12.95" customHeight="1" x14ac:dyDescent="0.25"/>
    <row r="202" s="28" customFormat="1" ht="12.95" customHeight="1" x14ac:dyDescent="0.25"/>
    <row r="203" s="28" customFormat="1" ht="12.95" customHeight="1" x14ac:dyDescent="0.25"/>
    <row r="204" s="28" customFormat="1" ht="12.95" customHeight="1" x14ac:dyDescent="0.25"/>
    <row r="205" s="28" customFormat="1" ht="12.95" customHeight="1" x14ac:dyDescent="0.25"/>
    <row r="206" s="28" customFormat="1" ht="12.95" customHeight="1" x14ac:dyDescent="0.25"/>
    <row r="207" s="28" customFormat="1" ht="12.95" customHeight="1" x14ac:dyDescent="0.25"/>
    <row r="208" s="28" customFormat="1" ht="12.95" customHeight="1" x14ac:dyDescent="0.25"/>
    <row r="209" s="28" customFormat="1" ht="12.95" customHeight="1" x14ac:dyDescent="0.25"/>
    <row r="210" s="28" customFormat="1" ht="12.95" customHeight="1" x14ac:dyDescent="0.25"/>
    <row r="211" s="28" customFormat="1" ht="12.95" customHeight="1" x14ac:dyDescent="0.25"/>
    <row r="212" s="28" customFormat="1" ht="12.95" customHeight="1" x14ac:dyDescent="0.25"/>
    <row r="213" s="28" customFormat="1" ht="12.95" customHeight="1" x14ac:dyDescent="0.25"/>
    <row r="214" s="28" customFormat="1" ht="12.95" customHeight="1" x14ac:dyDescent="0.25"/>
    <row r="215" s="28" customFormat="1" ht="12.95" customHeight="1" x14ac:dyDescent="0.25"/>
    <row r="216" s="28" customFormat="1" ht="12.95" customHeight="1" x14ac:dyDescent="0.25"/>
    <row r="217" s="28" customFormat="1" ht="12.95" customHeight="1" x14ac:dyDescent="0.25"/>
    <row r="218" s="28" customFormat="1" ht="12.95" customHeight="1" x14ac:dyDescent="0.25"/>
    <row r="219" s="28" customFormat="1" ht="12.95" customHeight="1" x14ac:dyDescent="0.25"/>
    <row r="220" ht="12.95" customHeight="1" x14ac:dyDescent="0.3"/>
    <row r="221" ht="12.95" customHeight="1" x14ac:dyDescent="0.3"/>
    <row r="222" ht="12.95" customHeight="1" x14ac:dyDescent="0.3"/>
    <row r="223" ht="12.95" customHeight="1" x14ac:dyDescent="0.3"/>
    <row r="224" ht="12.95" customHeight="1" x14ac:dyDescent="0.3"/>
    <row r="225" ht="12.95" customHeight="1" x14ac:dyDescent="0.3"/>
    <row r="226" ht="12.95" customHeight="1" x14ac:dyDescent="0.3"/>
    <row r="227" ht="12.95" customHeight="1" x14ac:dyDescent="0.3"/>
    <row r="228" ht="12.95" customHeight="1" x14ac:dyDescent="0.3"/>
    <row r="229" ht="12.95" customHeight="1" x14ac:dyDescent="0.3"/>
    <row r="230" ht="12.95" customHeight="1" x14ac:dyDescent="0.3"/>
    <row r="231" ht="12.9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.75" customHeight="1" x14ac:dyDescent="0.3"/>
    <row r="242" ht="12.75" customHeight="1" x14ac:dyDescent="0.3"/>
    <row r="243" ht="12.75" customHeight="1" x14ac:dyDescent="0.3"/>
    <row r="244" ht="12.75" customHeight="1" x14ac:dyDescent="0.3"/>
    <row r="245" ht="12.75" customHeight="1" x14ac:dyDescent="0.3"/>
    <row r="246" ht="12.75" customHeight="1" x14ac:dyDescent="0.3"/>
    <row r="247" ht="12.75" customHeight="1" x14ac:dyDescent="0.3"/>
    <row r="248" ht="12.75" customHeight="1" x14ac:dyDescent="0.3"/>
    <row r="249" ht="12.75" customHeight="1" x14ac:dyDescent="0.3"/>
    <row r="250" ht="12.75" customHeight="1" x14ac:dyDescent="0.3"/>
    <row r="251" ht="12.75" customHeight="1" x14ac:dyDescent="0.3"/>
    <row r="252" ht="12.75" customHeight="1" x14ac:dyDescent="0.3"/>
    <row r="253" ht="12.75" customHeight="1" x14ac:dyDescent="0.3"/>
    <row r="254" ht="12.75" customHeight="1" x14ac:dyDescent="0.3"/>
    <row r="255" ht="12.75" customHeight="1" x14ac:dyDescent="0.3"/>
    <row r="256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</sheetData>
  <pageMargins left="0.11811023622047245" right="0.11811023622047245" top="0.74803149606299213" bottom="0.74803149606299213" header="0.31496062992125984" footer="0.31496062992125984"/>
  <pageSetup paperSize="9" orientation="portrait" r:id="rId1"/>
  <headerFooter>
    <oddFooter>&amp;C&amp;"Arial,Normalny"&amp;8&amp;P</oddFooter>
  </headerFooter>
  <rowBreaks count="3" manualBreakCount="3">
    <brk id="49" max="7" man="1"/>
    <brk id="103" max="7" man="1"/>
    <brk id="16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Załącznik</vt:lpstr>
      <vt:lpstr>Arkusz1</vt:lpstr>
      <vt:lpstr>Załącznik!Obszar_wydruku</vt:lpstr>
      <vt:lpstr>Załącznik!Tytuły_wydruku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Szubska</dc:creator>
  <cp:lastModifiedBy>Renata Ciechurska</cp:lastModifiedBy>
  <cp:lastPrinted>2026-01-19T10:48:53Z</cp:lastPrinted>
  <dcterms:created xsi:type="dcterms:W3CDTF">2015-06-05T18:19:34Z</dcterms:created>
  <dcterms:modified xsi:type="dcterms:W3CDTF">2026-10-15T11:24:17Z</dcterms:modified>
</cp:coreProperties>
</file>