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407282BC-C284-44CE-A4B9-28FABF1671F5}" xr6:coauthVersionLast="47" xr6:coauthVersionMax="47" xr10:uidLastSave="{00000000-0000-0000-0000-000000000000}"/>
  <bookViews>
    <workbookView xWindow="-120" yWindow="-120" windowWidth="29040" windowHeight="15840" xr2:uid="{90A1E660-DF61-471E-88EE-BAA580DE0607}"/>
  </bookViews>
  <sheets>
    <sheet name="Załącznik" sheetId="3" r:id="rId1"/>
    <sheet name="Arkusz1" sheetId="1" r:id="rId2"/>
  </sheets>
  <definedNames>
    <definedName name="_xlnm.Print_Area" localSheetId="0">Załącznik!$A$1:$H$145</definedName>
    <definedName name="_xlnm.Print_Titles" localSheetId="0">Załącznik!$7:$9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4" i="3" l="1"/>
  <c r="H143" i="3"/>
  <c r="H142" i="3"/>
  <c r="H141" i="3"/>
  <c r="H140" i="3"/>
  <c r="G140" i="3"/>
  <c r="F140" i="3"/>
  <c r="G139" i="3"/>
  <c r="H139" i="3" s="1"/>
  <c r="F139" i="3"/>
  <c r="F138" i="3"/>
  <c r="H137" i="3"/>
  <c r="H136" i="3"/>
  <c r="H135" i="3"/>
  <c r="H134" i="3"/>
  <c r="H133" i="3"/>
  <c r="G133" i="3"/>
  <c r="F133" i="3"/>
  <c r="G132" i="3"/>
  <c r="H132" i="3" s="1"/>
  <c r="F132" i="3"/>
  <c r="F131" i="3"/>
  <c r="H130" i="3"/>
  <c r="H129" i="3"/>
  <c r="H128" i="3"/>
  <c r="H127" i="3"/>
  <c r="G126" i="3"/>
  <c r="F126" i="3"/>
  <c r="H126" i="3" s="1"/>
  <c r="G125" i="3"/>
  <c r="G124" i="3"/>
  <c r="H122" i="3"/>
  <c r="G121" i="3"/>
  <c r="H121" i="3" s="1"/>
  <c r="F121" i="3"/>
  <c r="F120" i="3"/>
  <c r="F117" i="3" s="1"/>
  <c r="H116" i="3"/>
  <c r="H115" i="3"/>
  <c r="H114" i="3"/>
  <c r="H113" i="3"/>
  <c r="H112" i="3"/>
  <c r="H111" i="3"/>
  <c r="H110" i="3"/>
  <c r="H109" i="3"/>
  <c r="H108" i="3"/>
  <c r="G107" i="3"/>
  <c r="F107" i="3"/>
  <c r="H107" i="3" s="1"/>
  <c r="G106" i="3"/>
  <c r="F106" i="3"/>
  <c r="H106" i="3" s="1"/>
  <c r="G105" i="3"/>
  <c r="H102" i="3"/>
  <c r="H101" i="3"/>
  <c r="G100" i="3"/>
  <c r="F100" i="3"/>
  <c r="H100" i="3" s="1"/>
  <c r="G99" i="3"/>
  <c r="G98" i="3"/>
  <c r="G97" i="3"/>
  <c r="G96" i="3" s="1"/>
  <c r="F96" i="3"/>
  <c r="F95" i="3"/>
  <c r="H94" i="3"/>
  <c r="F93" i="3"/>
  <c r="H93" i="3" s="1"/>
  <c r="G92" i="3"/>
  <c r="H91" i="3"/>
  <c r="G90" i="3"/>
  <c r="F90" i="3"/>
  <c r="H90" i="3" s="1"/>
  <c r="G89" i="3"/>
  <c r="H88" i="3"/>
  <c r="H87" i="3"/>
  <c r="G87" i="3"/>
  <c r="F87" i="3"/>
  <c r="G86" i="3"/>
  <c r="H86" i="3" s="1"/>
  <c r="F86" i="3"/>
  <c r="H85" i="3"/>
  <c r="G84" i="3"/>
  <c r="H84" i="3" s="1"/>
  <c r="F84" i="3"/>
  <c r="F83" i="3"/>
  <c r="H82" i="3"/>
  <c r="G81" i="3"/>
  <c r="G80" i="3" s="1"/>
  <c r="F81" i="3"/>
  <c r="F80" i="3" s="1"/>
  <c r="H80" i="3" s="1"/>
  <c r="H78" i="3"/>
  <c r="H77" i="3"/>
  <c r="G76" i="3"/>
  <c r="G75" i="3" s="1"/>
  <c r="F76" i="3"/>
  <c r="F75" i="3" s="1"/>
  <c r="H75" i="3" s="1"/>
  <c r="H74" i="3"/>
  <c r="H73" i="3"/>
  <c r="G72" i="3"/>
  <c r="G71" i="3" s="1"/>
  <c r="F72" i="3"/>
  <c r="F71" i="3" s="1"/>
  <c r="H71" i="3" s="1"/>
  <c r="H70" i="3"/>
  <c r="F70" i="3"/>
  <c r="H69" i="3"/>
  <c r="G68" i="3"/>
  <c r="H68" i="3" s="1"/>
  <c r="F68" i="3"/>
  <c r="F67" i="3"/>
  <c r="H66" i="3"/>
  <c r="H65" i="3"/>
  <c r="G64" i="3"/>
  <c r="H64" i="3" s="1"/>
  <c r="F64" i="3"/>
  <c r="F63" i="3"/>
  <c r="H62" i="3"/>
  <c r="H61" i="3"/>
  <c r="G60" i="3"/>
  <c r="H60" i="3" s="1"/>
  <c r="F60" i="3"/>
  <c r="F59" i="3"/>
  <c r="H58" i="3"/>
  <c r="G57" i="3"/>
  <c r="G56" i="3" s="1"/>
  <c r="F57" i="3"/>
  <c r="F56" i="3" s="1"/>
  <c r="H56" i="3" s="1"/>
  <c r="H55" i="3"/>
  <c r="H54" i="3"/>
  <c r="G53" i="3"/>
  <c r="G52" i="3" s="1"/>
  <c r="F53" i="3"/>
  <c r="F52" i="3" s="1"/>
  <c r="H52" i="3" s="1"/>
  <c r="H51" i="3"/>
  <c r="G50" i="3"/>
  <c r="F50" i="3"/>
  <c r="H50" i="3" s="1"/>
  <c r="G49" i="3"/>
  <c r="H48" i="3"/>
  <c r="H47" i="3"/>
  <c r="G46" i="3"/>
  <c r="G45" i="3" s="1"/>
  <c r="F46" i="3"/>
  <c r="H46" i="3" s="1"/>
  <c r="F45" i="3"/>
  <c r="H43" i="3"/>
  <c r="H42" i="3"/>
  <c r="H41" i="3"/>
  <c r="H40" i="3"/>
  <c r="H39" i="3"/>
  <c r="H38" i="3"/>
  <c r="G37" i="3"/>
  <c r="F37" i="3"/>
  <c r="F36" i="3" s="1"/>
  <c r="G36" i="3"/>
  <c r="G35" i="3" s="1"/>
  <c r="H32" i="3"/>
  <c r="H31" i="3"/>
  <c r="G31" i="3"/>
  <c r="F31" i="3"/>
  <c r="F30" i="3" s="1"/>
  <c r="G30" i="3"/>
  <c r="G29" i="3" s="1"/>
  <c r="G23" i="3" s="1"/>
  <c r="H28" i="3"/>
  <c r="G27" i="3"/>
  <c r="F27" i="3"/>
  <c r="F26" i="3" s="1"/>
  <c r="G26" i="3"/>
  <c r="G25" i="3"/>
  <c r="H22" i="3"/>
  <c r="G21" i="3"/>
  <c r="G20" i="3" s="1"/>
  <c r="G17" i="3" s="1"/>
  <c r="F21" i="3"/>
  <c r="H21" i="3" s="1"/>
  <c r="F20" i="3"/>
  <c r="F17" i="3" s="1"/>
  <c r="H16" i="3"/>
  <c r="G15" i="3"/>
  <c r="G14" i="3" s="1"/>
  <c r="G13" i="3" s="1"/>
  <c r="F15" i="3"/>
  <c r="H15" i="3" s="1"/>
  <c r="F14" i="3"/>
  <c r="F13" i="3" s="1"/>
  <c r="H26" i="3" l="1"/>
  <c r="F25" i="3"/>
  <c r="H30" i="3"/>
  <c r="F29" i="3"/>
  <c r="H29" i="3" s="1"/>
  <c r="H67" i="3"/>
  <c r="H96" i="3"/>
  <c r="G95" i="3"/>
  <c r="H95" i="3" s="1"/>
  <c r="F11" i="3"/>
  <c r="H13" i="3"/>
  <c r="H36" i="3"/>
  <c r="F35" i="3"/>
  <c r="G11" i="3"/>
  <c r="G10" i="3" s="1"/>
  <c r="H17" i="3"/>
  <c r="H14" i="3"/>
  <c r="H20" i="3"/>
  <c r="H27" i="3"/>
  <c r="H37" i="3"/>
  <c r="H45" i="3"/>
  <c r="F49" i="3"/>
  <c r="H49" i="3" s="1"/>
  <c r="H53" i="3"/>
  <c r="H57" i="3"/>
  <c r="H72" i="3"/>
  <c r="H76" i="3"/>
  <c r="H81" i="3"/>
  <c r="F89" i="3"/>
  <c r="H89" i="3" s="1"/>
  <c r="H97" i="3"/>
  <c r="F99" i="3"/>
  <c r="F105" i="3"/>
  <c r="F125" i="3"/>
  <c r="G138" i="3"/>
  <c r="H138" i="3" s="1"/>
  <c r="G59" i="3"/>
  <c r="H59" i="3" s="1"/>
  <c r="G63" i="3"/>
  <c r="H63" i="3" s="1"/>
  <c r="G67" i="3"/>
  <c r="G83" i="3"/>
  <c r="H83" i="3" s="1"/>
  <c r="F92" i="3"/>
  <c r="H92" i="3" s="1"/>
  <c r="G120" i="3"/>
  <c r="G117" i="3" s="1"/>
  <c r="G103" i="3" s="1"/>
  <c r="G131" i="3"/>
  <c r="G44" i="3" l="1"/>
  <c r="G34" i="3" s="1"/>
  <c r="H125" i="3"/>
  <c r="F124" i="3"/>
  <c r="H35" i="3"/>
  <c r="H120" i="3"/>
  <c r="H117" i="3"/>
  <c r="F98" i="3"/>
  <c r="H98" i="3" s="1"/>
  <c r="H99" i="3"/>
  <c r="G123" i="3"/>
  <c r="F10" i="3"/>
  <c r="H11" i="3"/>
  <c r="F44" i="3"/>
  <c r="H44" i="3" s="1"/>
  <c r="F23" i="3"/>
  <c r="H23" i="3" s="1"/>
  <c r="H25" i="3"/>
  <c r="F103" i="3"/>
  <c r="H105" i="3"/>
  <c r="H131" i="3"/>
  <c r="H10" i="3" l="1"/>
  <c r="H124" i="3"/>
  <c r="F123" i="3"/>
  <c r="H103" i="3"/>
  <c r="F34" i="3"/>
  <c r="G33" i="3"/>
  <c r="H123" i="3" l="1"/>
  <c r="H34" i="3"/>
  <c r="F33" i="3"/>
  <c r="H33" i="3" l="1"/>
</calcChain>
</file>

<file path=xl/sharedStrings.xml><?xml version="1.0" encoding="utf-8"?>
<sst xmlns="http://schemas.openxmlformats.org/spreadsheetml/2006/main" count="158" uniqueCount="94">
  <si>
    <t>Załącznik</t>
  </si>
  <si>
    <t xml:space="preserve">Prezydenta Miasta Włocławek </t>
  </si>
  <si>
    <t>Zmiany w budżecie miasta Włocławek na 2023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</si>
  <si>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</si>
  <si>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</si>
  <si>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</si>
  <si>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</si>
  <si>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</si>
  <si>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</si>
  <si>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</si>
  <si>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</si>
  <si>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</si>
  <si>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</si>
  <si>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</si>
  <si>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</si>
  <si>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Administracja publiczna</t>
  </si>
  <si>
    <t>Pozostała działalność</t>
  </si>
  <si>
    <t>zakup usług pozostałych</t>
  </si>
  <si>
    <t>DOCHODY OGÓŁEM:</t>
  </si>
  <si>
    <t>Dochody na zadania zlecone:</t>
  </si>
  <si>
    <t>Urzędy naczelnych organów władzy państwowej,</t>
  </si>
  <si>
    <t>kontroli i ochrony prawa oraz sądownictwa</t>
  </si>
  <si>
    <t>Wybory do Sejmu i Senatu</t>
  </si>
  <si>
    <t>Organ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</si>
  <si>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</si>
  <si>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</si>
  <si>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Rodzina</t>
  </si>
  <si>
    <t xml:space="preserve">Składki na ubezpieczenie zdrowotne opłacane za osoby </t>
  </si>
  <si>
    <t>pobierające niektóre świadczenia rodzinne oraz za osoby</t>
  </si>
  <si>
    <t>pobierające zasiłki dla opiekunów</t>
  </si>
  <si>
    <t>Dochody na zadania rządowe:</t>
  </si>
  <si>
    <t xml:space="preserve">Bezpieczeństwo publiczne i ochrona </t>
  </si>
  <si>
    <t>przeciwpożarowa</t>
  </si>
  <si>
    <t>Komendy powiatowe Państwowej Straży Pożarnej</t>
  </si>
  <si>
    <t>dotacje celowe otrzymane z budżetu państwa na zadania bieżące z zakresu administracji rządowej oraz inne zadania zlecone ustawami realizowane przez powiat</t>
  </si>
  <si>
    <t>Pomoc społeczna</t>
  </si>
  <si>
    <t>Zadania w zakresie przeciwdziałania przemocy w rodzinie</t>
  </si>
  <si>
    <t>75023</t>
  </si>
  <si>
    <t>Urzędy gmin (miast i miast na prawach powiatu)</t>
  </si>
  <si>
    <t>Wydział Organizacyjno-Prawny i Kadr</t>
  </si>
  <si>
    <t>wynagrodzenia osobowe pracowników</t>
  </si>
  <si>
    <t>dodatkowe wynagrodzenie roczne</t>
  </si>
  <si>
    <t xml:space="preserve">składki na ubezpieczenia społeczne </t>
  </si>
  <si>
    <t>składki na Fundusz Pracy oraz Fundusz Solidarnościowy</t>
  </si>
  <si>
    <t>wpłaty na Państwowy Fundusz Rehabilitacji Osób Niepełnosprawnych</t>
  </si>
  <si>
    <t>wpłaty na PPK finansowane przez podmiot zatrudniający</t>
  </si>
  <si>
    <t>Oświata i wychowanie</t>
  </si>
  <si>
    <t>Szkoły podstawowe</t>
  </si>
  <si>
    <t>Jednostki oświatowe zbiorczo</t>
  </si>
  <si>
    <t>wynagrodzenia osobowe nauczycieli</t>
  </si>
  <si>
    <t>Szkoły podstawowe specjalne</t>
  </si>
  <si>
    <t>Przedszkola</t>
  </si>
  <si>
    <t>Świetlice szkolne</t>
  </si>
  <si>
    <t>Technika</t>
  </si>
  <si>
    <t>Branżowe szkoły I i II stopnia</t>
  </si>
  <si>
    <t>Licea ogólnokształcące</t>
  </si>
  <si>
    <t>Szkoły artystyczne</t>
  </si>
  <si>
    <t>Szkoły zawodowe specjalne</t>
  </si>
  <si>
    <t xml:space="preserve">Placówki kształcenia ustawicznego i centra </t>
  </si>
  <si>
    <t xml:space="preserve"> kształcenia zawodowego</t>
  </si>
  <si>
    <t>Stołówki szkolne i przedszkolne</t>
  </si>
  <si>
    <t xml:space="preserve">Realizacja zadań wymagających stosowania specjalnej organizacji nauki i metod pracy dla dzieci w przedszkolach, oddziałach przedszkolnych w szkołach podstawowych i innych formach wychowania przedszkolnego </t>
  </si>
  <si>
    <t>Realizacja zadań wymagających stosowania specjalnej organizacji nauki i metod pracy dla dzieci i młodzieży w szkołach podstawowych</t>
  </si>
  <si>
    <t>Realizacja zadań wymagających stosowania specjalnej organizacji nauki i metod pracy dla dzieci i młodzieży w  gimnazjach, klasach dotychczasowego gimnazjum prowadzonych w szkołach innego typu, liceach ogólnokształcących, technikach, szkołach policealnych, branżowych szkołach I i II stopnia i klasach dotychczasowej zasadniczej szkoły zawodowej prowadzonych w branżowych szkołach I stopnia  oraz szkołach  artystycznych</t>
  </si>
  <si>
    <t>Wydział Edukacji</t>
  </si>
  <si>
    <t>Kultura fizyczna</t>
  </si>
  <si>
    <t>Instytucje kultury fizycznej</t>
  </si>
  <si>
    <t>Ośrodek Sportu i Rekreacji</t>
  </si>
  <si>
    <t>4210</t>
  </si>
  <si>
    <t>zakup materiałów i wyposażenia</t>
  </si>
  <si>
    <t>zakup usług remontowych</t>
  </si>
  <si>
    <t>Wydatki na zadania zlecone:</t>
  </si>
  <si>
    <t>Biuro Rady Miasta Włocławek</t>
  </si>
  <si>
    <t xml:space="preserve">różne wydatki na rzecz osób fizycznych </t>
  </si>
  <si>
    <t xml:space="preserve">składki na Fundusz Pracy oraz Fundusz Solidarnościowy </t>
  </si>
  <si>
    <t xml:space="preserve">wynagrodzenia bezosobowe </t>
  </si>
  <si>
    <t>zakup środków żywności</t>
  </si>
  <si>
    <t>pobierające zasiki dla opiekunów</t>
  </si>
  <si>
    <t>Miejski Ośrodek Pomocy Rodzinie</t>
  </si>
  <si>
    <t xml:space="preserve">składki na ubezpieczenie zdrowotne </t>
  </si>
  <si>
    <t>Wydatki na zadania rządowe:</t>
  </si>
  <si>
    <t>Bezpieczeństwo publiczne i ochrona przeciwpożarowa</t>
  </si>
  <si>
    <t>Komenda Miejska Państwowej Straży Pożarnej</t>
  </si>
  <si>
    <t>wydatki osobowe niezaliczone do uposażeń wypłacane żołnierzom i funkcjonariuszom</t>
  </si>
  <si>
    <t>uposażenia żołnierzy zawodowych oraz funkcjonariuszy</t>
  </si>
  <si>
    <t>inne należności żołnierzy zawodowych oraz funkcjonariuszy zaliczane do wynagrodzeń</t>
  </si>
  <si>
    <t>Miejski Ośrodek Pomocy Rodzinie - Specjalistyczny Ośrodek Wsparcia</t>
  </si>
  <si>
    <t>wynagrodzenia bezosobowe</t>
  </si>
  <si>
    <t>podróże służbowe krajowe</t>
  </si>
  <si>
    <t>Pozostałe zadania w zakresie polityki społecznej</t>
  </si>
  <si>
    <t>Zespoły do spraw orzekania o niepełnosprawności</t>
  </si>
  <si>
    <t>Wydział Organizacyjno - Prawny i Kadr</t>
  </si>
  <si>
    <t>do Zarządzenia NR 387/2023</t>
  </si>
  <si>
    <t>z dnia 11 października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</si>
</sst>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u/>
      <sz val="8"/>
      <name val="Arial CE"/>
      <charset val="238"/>
    </font>
    <font>
      <u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charset val="238"/>
    </font>
    <font>
      <sz val="11"/>
      <color theme="1"/>
      <name val="Calibri"/>
      <family val="2"/>
      <scheme val="minor"/>
    </font>
    <font>
      <b/>
      <sz val="8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2" fillId="0" borderId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6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0" fontId="7" fillId="0" borderId="5" xfId="0" applyFont="1" applyBorder="1" applyAlignment="1">
      <alignment horizontal="right"/>
    </xf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0" fontId="7" fillId="0" borderId="0" xfId="0" applyFont="1" applyAlignment="1">
      <alignment horizontal="right"/>
    </xf>
    <xf numFmtId="4" fontId="2" fillId="0" borderId="0" xfId="0" applyNumberFormat="1" applyFont="1"/>
    <xf numFmtId="4" fontId="7" fillId="0" borderId="0" xfId="0" applyNumberFormat="1" applyFont="1"/>
    <xf numFmtId="4" fontId="8" fillId="0" borderId="0" xfId="0" applyNumberFormat="1" applyFont="1"/>
    <xf numFmtId="0" fontId="9" fillId="0" borderId="0" xfId="0" applyFont="1"/>
    <xf numFmtId="4" fontId="10" fillId="0" borderId="0" xfId="0" applyNumberFormat="1" applyFont="1"/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3" fontId="11" fillId="0" borderId="3" xfId="0" applyNumberFormat="1" applyFont="1" applyBorder="1"/>
    <xf numFmtId="49" fontId="11" fillId="0" borderId="3" xfId="0" applyNumberFormat="1" applyFont="1" applyBorder="1" applyAlignment="1">
      <alignment horizontal="right"/>
    </xf>
    <xf numFmtId="3" fontId="11" fillId="0" borderId="4" xfId="0" applyNumberFormat="1" applyFont="1" applyBorder="1"/>
    <xf numFmtId="0" fontId="2" fillId="0" borderId="3" xfId="0" applyFont="1" applyBorder="1"/>
    <xf numFmtId="49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/>
    <xf numFmtId="49" fontId="1" fillId="0" borderId="3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 wrapText="1"/>
    </xf>
    <xf numFmtId="3" fontId="1" fillId="0" borderId="4" xfId="0" applyNumberFormat="1" applyFont="1" applyBorder="1"/>
    <xf numFmtId="4" fontId="5" fillId="0" borderId="3" xfId="0" applyNumberFormat="1" applyFont="1" applyBorder="1"/>
    <xf numFmtId="3" fontId="1" fillId="0" borderId="6" xfId="0" applyNumberFormat="1" applyFont="1" applyBorder="1"/>
    <xf numFmtId="0" fontId="1" fillId="0" borderId="3" xfId="0" applyFont="1" applyBorder="1" applyAlignment="1">
      <alignment horizontal="right" vertical="top"/>
    </xf>
    <xf numFmtId="0" fontId="1" fillId="0" borderId="4" xfId="0" applyFont="1" applyBorder="1" applyAlignment="1">
      <alignment wrapText="1"/>
    </xf>
    <xf numFmtId="4" fontId="11" fillId="0" borderId="10" xfId="0" applyNumberFormat="1" applyFont="1" applyBorder="1"/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4" fontId="11" fillId="0" borderId="10" xfId="1" applyNumberFormat="1" applyFont="1" applyBorder="1"/>
    <xf numFmtId="3" fontId="5" fillId="0" borderId="5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4" fontId="2" fillId="0" borderId="5" xfId="0" applyNumberFormat="1" applyFont="1" applyBorder="1"/>
    <xf numFmtId="0" fontId="2" fillId="0" borderId="3" xfId="1" applyFont="1" applyBorder="1"/>
    <xf numFmtId="0" fontId="2" fillId="0" borderId="3" xfId="1" applyFont="1" applyBorder="1" applyAlignment="1">
      <alignment horizontal="right"/>
    </xf>
    <xf numFmtId="0" fontId="2" fillId="0" borderId="5" xfId="1" applyFont="1" applyBorder="1"/>
    <xf numFmtId="3" fontId="2" fillId="0" borderId="4" xfId="0" applyNumberFormat="1" applyFont="1" applyBorder="1"/>
    <xf numFmtId="4" fontId="5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1" fillId="0" borderId="3" xfId="0" applyFont="1" applyBorder="1" applyAlignment="1">
      <alignment vertical="top"/>
    </xf>
    <xf numFmtId="0" fontId="2" fillId="0" borderId="5" xfId="1" applyFont="1" applyBorder="1" applyAlignment="1">
      <alignment vertical="top" wrapText="1"/>
    </xf>
    <xf numFmtId="0" fontId="2" fillId="0" borderId="5" xfId="1" applyFont="1" applyBorder="1" applyAlignment="1">
      <alignment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/>
    <xf numFmtId="0" fontId="1" fillId="0" borderId="3" xfId="0" applyFont="1" applyBorder="1" applyAlignment="1">
      <alignment horizontal="center"/>
    </xf>
    <xf numFmtId="4" fontId="13" fillId="0" borderId="0" xfId="0" applyNumberFormat="1" applyFont="1"/>
    <xf numFmtId="0" fontId="2" fillId="0" borderId="3" xfId="0" applyFont="1" applyBorder="1" applyAlignment="1">
      <alignment horizontal="right"/>
    </xf>
    <xf numFmtId="49" fontId="5" fillId="0" borderId="3" xfId="0" applyNumberFormat="1" applyFont="1" applyBorder="1"/>
    <xf numFmtId="3" fontId="2" fillId="0" borderId="3" xfId="0" applyNumberFormat="1" applyFont="1" applyBorder="1"/>
    <xf numFmtId="0" fontId="2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1" fillId="0" borderId="3" xfId="1" applyFont="1" applyBorder="1"/>
    <xf numFmtId="4" fontId="11" fillId="0" borderId="10" xfId="1" applyNumberFormat="1" applyFont="1" applyBorder="1" applyAlignment="1">
      <alignment horizontal="right"/>
    </xf>
    <xf numFmtId="4" fontId="2" fillId="0" borderId="5" xfId="1" applyNumberFormat="1" applyFont="1" applyBorder="1"/>
    <xf numFmtId="0" fontId="7" fillId="0" borderId="5" xfId="0" applyFont="1" applyBorder="1"/>
    <xf numFmtId="4" fontId="0" fillId="0" borderId="0" xfId="0" applyNumberFormat="1"/>
    <xf numFmtId="0" fontId="0" fillId="0" borderId="0" xfId="0" applyAlignment="1">
      <alignment horizontal="centerContinuous"/>
    </xf>
    <xf numFmtId="0" fontId="2" fillId="0" borderId="11" xfId="0" applyFont="1" applyBorder="1" applyAlignment="1">
      <alignment vertical="center"/>
    </xf>
    <xf numFmtId="4" fontId="2" fillId="0" borderId="12" xfId="0" applyNumberFormat="1" applyFont="1" applyBorder="1"/>
    <xf numFmtId="4" fontId="2" fillId="0" borderId="12" xfId="0" applyNumberFormat="1" applyFont="1" applyBorder="1" applyAlignment="1">
      <alignment horizontal="right"/>
    </xf>
    <xf numFmtId="0" fontId="1" fillId="0" borderId="11" xfId="0" applyFont="1" applyBorder="1"/>
    <xf numFmtId="4" fontId="1" fillId="0" borderId="12" xfId="0" applyNumberFormat="1" applyFont="1" applyBorder="1"/>
    <xf numFmtId="4" fontId="2" fillId="0" borderId="13" xfId="0" applyNumberFormat="1" applyFont="1" applyBorder="1"/>
    <xf numFmtId="0" fontId="1" fillId="0" borderId="14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12" xfId="0" applyFont="1" applyBorder="1" applyAlignment="1">
      <alignment vertical="center"/>
    </xf>
    <xf numFmtId="0" fontId="2" fillId="0" borderId="12" xfId="1" applyFont="1" applyBorder="1" applyAlignment="1">
      <alignment wrapText="1"/>
    </xf>
    <xf numFmtId="0" fontId="2" fillId="0" borderId="11" xfId="0" applyFont="1" applyBorder="1"/>
    <xf numFmtId="4" fontId="1" fillId="0" borderId="12" xfId="0" applyNumberFormat="1" applyFont="1" applyBorder="1" applyAlignment="1">
      <alignment horizontal="right"/>
    </xf>
    <xf numFmtId="0" fontId="0" fillId="0" borderId="0" xfId="0" applyAlignment="1">
      <alignment horizontal="right"/>
    </xf>
  </cellXfs>
  <cellStyles count="2">
    <cellStyle name="Normalny" xfId="0" builtinId="0"/>
    <cellStyle name="Normalny 2" xfId="1" xr:uid="{F29412C4-8B60-4304-9613-EB9BF3C639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03365-E7EA-4246-B29D-BE29D05627A6}">
  <sheetPr>
    <tabColor rgb="FFFF00FF"/>
  </sheetPr>
  <dimension ref="A1:M147"/>
  <sheetViews>
    <sheetView tabSelected="1" zoomScale="150" zoomScaleNormal="150" workbookViewId="0"/>
  </sheetViews>
  <sheetFormatPr defaultRowHeight="15" x14ac:dyDescent="0.25"/>
  <cols>
    <col min="1" max="1" width="3.7109375" customWidth="1"/>
    <col min="2" max="2" width="5.5703125" style="121" customWidth="1"/>
    <col min="3" max="3" width="5" customWidth="1"/>
    <col min="4" max="4" width="39.28515625" customWidth="1"/>
    <col min="5" max="5" width="12.5703125" customWidth="1"/>
    <col min="6" max="7" width="10.85546875" customWidth="1"/>
    <col min="8" max="8" width="13" customWidth="1"/>
    <col min="9" max="9" width="10.7109375" style="53" customWidth="1"/>
    <col min="10" max="10" width="9.28515625" style="106" customWidth="1"/>
    <col min="11" max="11" width="11.140625" style="106" customWidth="1"/>
    <col min="12" max="12" width="9.7109375" customWidth="1"/>
    <col min="13" max="13" width="11.85546875" customWidth="1"/>
    <col min="14" max="14" width="10.28515625" customWidth="1"/>
  </cols>
  <sheetData>
    <row r="1" spans="1:13" ht="12.75" customHeight="1" x14ac:dyDescent="0.25">
      <c r="A1" s="1"/>
      <c r="B1" s="2"/>
      <c r="C1" s="3"/>
      <c r="D1" s="4"/>
      <c r="E1" s="4"/>
      <c r="F1" s="4" t="s">
        <v>0</v>
      </c>
      <c r="G1" s="1"/>
      <c r="H1" s="1"/>
    </row>
    <row r="2" spans="1:13" ht="12.75" customHeight="1" x14ac:dyDescent="0.25">
      <c r="A2" s="1"/>
      <c r="B2" s="2"/>
      <c r="C2" s="3"/>
      <c r="D2" s="4"/>
      <c r="E2" s="4"/>
      <c r="F2" s="4" t="s">
        <v>92</v>
      </c>
      <c r="G2" s="1"/>
      <c r="H2" s="1"/>
    </row>
    <row r="3" spans="1:13" ht="12.75" customHeight="1" x14ac:dyDescent="0.25">
      <c r="A3" s="1"/>
      <c r="B3" s="2"/>
      <c r="C3" s="3"/>
      <c r="D3" s="4"/>
      <c r="E3" s="4"/>
      <c r="F3" s="4" t="s">
        <v>1</v>
      </c>
      <c r="G3" s="1"/>
      <c r="H3" s="1"/>
    </row>
    <row r="4" spans="1:13" ht="12.75" customHeight="1" x14ac:dyDescent="0.25">
      <c r="A4" s="1"/>
      <c r="B4" s="2"/>
      <c r="C4" s="3"/>
      <c r="D4" s="4"/>
      <c r="E4" s="4"/>
      <c r="F4" s="4" t="s">
        <v>93</v>
      </c>
      <c r="G4" s="1"/>
      <c r="H4" s="1"/>
    </row>
    <row r="5" spans="1:13" ht="21" customHeight="1" x14ac:dyDescent="0.25">
      <c r="A5" s="5" t="s">
        <v>2</v>
      </c>
      <c r="B5" s="107"/>
      <c r="C5" s="6"/>
      <c r="D5" s="6"/>
      <c r="E5" s="107"/>
      <c r="F5" s="107"/>
      <c r="G5" s="7"/>
      <c r="H5" s="107"/>
    </row>
    <row r="6" spans="1:13" ht="9" customHeight="1" x14ac:dyDescent="0.25">
      <c r="A6" s="1"/>
      <c r="B6" s="2"/>
      <c r="C6" s="3"/>
      <c r="D6" s="3"/>
      <c r="E6" s="8"/>
      <c r="F6" s="1"/>
      <c r="G6" s="9"/>
      <c r="H6" s="10" t="s">
        <v>3</v>
      </c>
    </row>
    <row r="7" spans="1:13" s="18" customFormat="1" ht="11.25" x14ac:dyDescent="0.2">
      <c r="A7" s="11"/>
      <c r="B7" s="12"/>
      <c r="C7" s="13"/>
      <c r="D7" s="14"/>
      <c r="E7" s="15" t="s">
        <v>4</v>
      </c>
      <c r="F7" s="16"/>
      <c r="G7" s="17"/>
      <c r="H7" s="15" t="s">
        <v>4</v>
      </c>
      <c r="I7" s="53"/>
      <c r="J7" s="54"/>
      <c r="K7" s="55"/>
      <c r="M7" s="56"/>
    </row>
    <row r="8" spans="1:13" s="18" customFormat="1" ht="11.25" x14ac:dyDescent="0.2">
      <c r="A8" s="19" t="s">
        <v>5</v>
      </c>
      <c r="B8" s="20" t="s">
        <v>6</v>
      </c>
      <c r="C8" s="21" t="s">
        <v>7</v>
      </c>
      <c r="D8" s="22" t="s">
        <v>8</v>
      </c>
      <c r="E8" s="19" t="s">
        <v>9</v>
      </c>
      <c r="F8" s="23" t="s">
        <v>10</v>
      </c>
      <c r="G8" s="19" t="s">
        <v>11</v>
      </c>
      <c r="H8" s="19" t="s">
        <v>12</v>
      </c>
      <c r="I8" s="53"/>
      <c r="J8" s="54"/>
      <c r="K8" s="53"/>
      <c r="M8" s="57"/>
    </row>
    <row r="9" spans="1:13" s="18" customFormat="1" ht="4.5" customHeight="1" x14ac:dyDescent="0.2">
      <c r="A9" s="24"/>
      <c r="B9" s="25"/>
      <c r="C9" s="26"/>
      <c r="D9" s="27"/>
      <c r="E9" s="24"/>
      <c r="F9" s="28"/>
      <c r="G9" s="28"/>
      <c r="H9" s="24"/>
      <c r="I9" s="53"/>
      <c r="J9" s="54"/>
      <c r="K9" s="54"/>
    </row>
    <row r="10" spans="1:13" s="18" customFormat="1" ht="21.75" customHeight="1" thickBot="1" x14ac:dyDescent="0.25">
      <c r="A10" s="58"/>
      <c r="B10" s="59"/>
      <c r="C10" s="30"/>
      <c r="D10" s="31" t="s">
        <v>18</v>
      </c>
      <c r="E10" s="32">
        <v>904631012.56999993</v>
      </c>
      <c r="F10" s="32">
        <f>SUM(F11,F23)</f>
        <v>586572</v>
      </c>
      <c r="G10" s="32">
        <f>SUM(G11,G23)</f>
        <v>0</v>
      </c>
      <c r="H10" s="32">
        <f>SUM(E10+F10-G10)</f>
        <v>905217584.56999993</v>
      </c>
      <c r="I10" s="53"/>
      <c r="J10" s="54"/>
      <c r="K10" s="54"/>
    </row>
    <row r="11" spans="1:13" s="18" customFormat="1" ht="24.75" customHeight="1" thickBot="1" x14ac:dyDescent="0.25">
      <c r="A11" s="58"/>
      <c r="B11" s="59"/>
      <c r="C11" s="30"/>
      <c r="D11" s="33" t="s">
        <v>19</v>
      </c>
      <c r="E11" s="34">
        <v>47603479.050000004</v>
      </c>
      <c r="F11" s="39">
        <f>SUM(F13,F17)</f>
        <v>393427</v>
      </c>
      <c r="G11" s="39">
        <f>SUM(G13,G17)</f>
        <v>0</v>
      </c>
      <c r="H11" s="34">
        <f t="shared" ref="H11:H33" si="0">SUM(E11+F11-G11)</f>
        <v>47996906.050000004</v>
      </c>
      <c r="I11" s="53"/>
      <c r="J11" s="54"/>
      <c r="K11" s="54"/>
    </row>
    <row r="12" spans="1:13" s="18" customFormat="1" ht="23.25" customHeight="1" thickTop="1" x14ac:dyDescent="0.2">
      <c r="A12" s="60">
        <v>751</v>
      </c>
      <c r="B12" s="60"/>
      <c r="C12" s="61"/>
      <c r="D12" s="62" t="s">
        <v>20</v>
      </c>
      <c r="E12" s="46"/>
      <c r="F12" s="46"/>
      <c r="G12" s="47"/>
      <c r="H12" s="46"/>
      <c r="I12" s="53"/>
      <c r="J12" s="54"/>
      <c r="K12" s="54"/>
    </row>
    <row r="13" spans="1:13" s="18" customFormat="1" ht="12" customHeight="1" thickBot="1" x14ac:dyDescent="0.25">
      <c r="A13" s="60"/>
      <c r="B13" s="60"/>
      <c r="C13" s="61"/>
      <c r="D13" s="62" t="s">
        <v>21</v>
      </c>
      <c r="E13" s="34">
        <v>227507</v>
      </c>
      <c r="F13" s="39">
        <f>SUM(F14)</f>
        <v>379800</v>
      </c>
      <c r="G13" s="39">
        <f>SUM(G14)</f>
        <v>0</v>
      </c>
      <c r="H13" s="39">
        <f>SUM(E13+F13-G13)</f>
        <v>607307</v>
      </c>
      <c r="I13" s="53"/>
      <c r="J13" s="54"/>
      <c r="K13" s="54"/>
    </row>
    <row r="14" spans="1:13" s="18" customFormat="1" ht="12" customHeight="1" thickTop="1" x14ac:dyDescent="0.2">
      <c r="A14" s="60"/>
      <c r="B14" s="63">
        <v>75108</v>
      </c>
      <c r="C14" s="64"/>
      <c r="D14" s="65" t="s">
        <v>22</v>
      </c>
      <c r="E14" s="42">
        <v>207953</v>
      </c>
      <c r="F14" s="43">
        <f t="shared" ref="F14:G15" si="1">SUM(F15)</f>
        <v>379800</v>
      </c>
      <c r="G14" s="43">
        <f t="shared" si="1"/>
        <v>0</v>
      </c>
      <c r="H14" s="42">
        <f t="shared" ref="H14:H16" si="2">SUM(E14+F14-G14)</f>
        <v>587753</v>
      </c>
      <c r="I14" s="53"/>
      <c r="J14" s="54"/>
      <c r="K14" s="54"/>
    </row>
    <row r="15" spans="1:13" s="18" customFormat="1" ht="12" customHeight="1" x14ac:dyDescent="0.2">
      <c r="A15" s="59"/>
      <c r="B15" s="40"/>
      <c r="C15" s="30"/>
      <c r="D15" s="108" t="s">
        <v>23</v>
      </c>
      <c r="E15" s="109">
        <v>207953</v>
      </c>
      <c r="F15" s="110">
        <f>SUM(F16)</f>
        <v>379800</v>
      </c>
      <c r="G15" s="110">
        <f t="shared" si="1"/>
        <v>0</v>
      </c>
      <c r="H15" s="109">
        <f t="shared" si="2"/>
        <v>587753</v>
      </c>
      <c r="I15" s="53"/>
      <c r="J15" s="54"/>
      <c r="K15" s="54"/>
    </row>
    <row r="16" spans="1:13" s="18" customFormat="1" ht="46.5" customHeight="1" x14ac:dyDescent="0.2">
      <c r="A16" s="59"/>
      <c r="B16" s="36"/>
      <c r="C16" s="66" t="s">
        <v>24</v>
      </c>
      <c r="D16" s="67" t="s">
        <v>25</v>
      </c>
      <c r="E16" s="45">
        <v>207953</v>
      </c>
      <c r="F16" s="46">
        <v>379800</v>
      </c>
      <c r="G16" s="46"/>
      <c r="H16" s="45">
        <f t="shared" si="2"/>
        <v>587753</v>
      </c>
      <c r="I16" s="53"/>
      <c r="J16" s="54"/>
      <c r="K16" s="54"/>
    </row>
    <row r="17" spans="1:11" s="18" customFormat="1" ht="12" customHeight="1" thickBot="1" x14ac:dyDescent="0.25">
      <c r="A17" s="36">
        <v>855</v>
      </c>
      <c r="B17" s="36"/>
      <c r="C17" s="37"/>
      <c r="D17" s="38" t="s">
        <v>26</v>
      </c>
      <c r="E17" s="39">
        <v>38044513</v>
      </c>
      <c r="F17" s="39">
        <f>SUM(F20)</f>
        <v>13627</v>
      </c>
      <c r="G17" s="39">
        <f>SUM(G20)</f>
        <v>0</v>
      </c>
      <c r="H17" s="39">
        <f>SUM(E17+F17-G17)</f>
        <v>38058140</v>
      </c>
      <c r="I17" s="53"/>
      <c r="J17" s="54"/>
      <c r="K17" s="54"/>
    </row>
    <row r="18" spans="1:11" s="18" customFormat="1" ht="12" customHeight="1" thickTop="1" x14ac:dyDescent="0.2">
      <c r="A18" s="59"/>
      <c r="B18" s="40">
        <v>85513</v>
      </c>
      <c r="C18" s="30"/>
      <c r="D18" s="63" t="s">
        <v>27</v>
      </c>
      <c r="E18" s="45"/>
      <c r="F18" s="46"/>
      <c r="G18" s="46"/>
      <c r="H18" s="45"/>
      <c r="I18" s="53"/>
      <c r="J18" s="54"/>
      <c r="K18" s="54"/>
    </row>
    <row r="19" spans="1:11" s="18" customFormat="1" ht="12" customHeight="1" x14ac:dyDescent="0.2">
      <c r="A19" s="59"/>
      <c r="B19" s="59"/>
      <c r="C19" s="30"/>
      <c r="D19" s="68" t="s">
        <v>28</v>
      </c>
      <c r="E19" s="45"/>
      <c r="F19" s="46"/>
      <c r="G19" s="46"/>
      <c r="H19" s="45"/>
      <c r="I19" s="53"/>
      <c r="J19" s="54"/>
      <c r="K19" s="54"/>
    </row>
    <row r="20" spans="1:11" s="18" customFormat="1" ht="12" customHeight="1" x14ac:dyDescent="0.2">
      <c r="A20" s="59"/>
      <c r="B20" s="40"/>
      <c r="C20" s="30"/>
      <c r="D20" s="41" t="s">
        <v>29</v>
      </c>
      <c r="E20" s="42">
        <v>442407</v>
      </c>
      <c r="F20" s="43">
        <f t="shared" ref="F20:G21" si="3">SUM(F21)</f>
        <v>13627</v>
      </c>
      <c r="G20" s="43">
        <f t="shared" si="3"/>
        <v>0</v>
      </c>
      <c r="H20" s="42">
        <f t="shared" ref="H20:H23" si="4">SUM(E20+F20-G20)</f>
        <v>456034</v>
      </c>
      <c r="I20" s="53"/>
      <c r="J20" s="54"/>
      <c r="K20" s="54"/>
    </row>
    <row r="21" spans="1:11" s="18" customFormat="1" ht="12" customHeight="1" x14ac:dyDescent="0.2">
      <c r="A21" s="59"/>
      <c r="B21" s="40"/>
      <c r="C21" s="30"/>
      <c r="D21" s="108" t="s">
        <v>23</v>
      </c>
      <c r="E21" s="109">
        <v>442407</v>
      </c>
      <c r="F21" s="110">
        <f t="shared" si="3"/>
        <v>13627</v>
      </c>
      <c r="G21" s="110">
        <f t="shared" si="3"/>
        <v>0</v>
      </c>
      <c r="H21" s="109">
        <f t="shared" si="4"/>
        <v>456034</v>
      </c>
      <c r="I21" s="53"/>
      <c r="J21" s="54"/>
      <c r="K21" s="54"/>
    </row>
    <row r="22" spans="1:11" s="18" customFormat="1" ht="47.25" customHeight="1" x14ac:dyDescent="0.2">
      <c r="A22" s="59"/>
      <c r="B22" s="36"/>
      <c r="C22" s="66" t="s">
        <v>24</v>
      </c>
      <c r="D22" s="67" t="s">
        <v>25</v>
      </c>
      <c r="E22" s="45">
        <v>442407</v>
      </c>
      <c r="F22" s="46">
        <v>13627</v>
      </c>
      <c r="G22" s="46"/>
      <c r="H22" s="45">
        <f t="shared" si="4"/>
        <v>456034</v>
      </c>
      <c r="I22" s="53"/>
      <c r="J22" s="54"/>
      <c r="K22" s="54"/>
    </row>
    <row r="23" spans="1:11" s="18" customFormat="1" ht="21.75" customHeight="1" thickBot="1" x14ac:dyDescent="0.25">
      <c r="A23" s="59"/>
      <c r="B23" s="59"/>
      <c r="C23" s="30"/>
      <c r="D23" s="33" t="s">
        <v>30</v>
      </c>
      <c r="E23" s="34">
        <v>21563595.029999997</v>
      </c>
      <c r="F23" s="34">
        <f>SUM(F25,F29)</f>
        <v>193145</v>
      </c>
      <c r="G23" s="34">
        <f>SUM(G25,G29)</f>
        <v>0</v>
      </c>
      <c r="H23" s="34">
        <f t="shared" si="4"/>
        <v>21756740.029999997</v>
      </c>
      <c r="I23" s="53"/>
      <c r="J23" s="54"/>
      <c r="K23" s="54"/>
    </row>
    <row r="24" spans="1:11" s="18" customFormat="1" ht="18" customHeight="1" thickTop="1" x14ac:dyDescent="0.2">
      <c r="A24" s="35">
        <v>754</v>
      </c>
      <c r="B24" s="36"/>
      <c r="C24" s="37"/>
      <c r="D24" s="38" t="s">
        <v>31</v>
      </c>
      <c r="E24" s="69"/>
      <c r="F24" s="69"/>
      <c r="G24" s="69"/>
      <c r="H24" s="69"/>
      <c r="I24" s="53"/>
      <c r="J24" s="54"/>
      <c r="K24" s="54"/>
    </row>
    <row r="25" spans="1:11" s="18" customFormat="1" ht="12" customHeight="1" thickBot="1" x14ac:dyDescent="0.25">
      <c r="A25" s="35"/>
      <c r="B25" s="36"/>
      <c r="C25" s="37"/>
      <c r="D25" s="38" t="s">
        <v>32</v>
      </c>
      <c r="E25" s="34">
        <v>18329427.579999998</v>
      </c>
      <c r="F25" s="34">
        <f t="shared" ref="F25:G27" si="5">SUM(F26)</f>
        <v>141145</v>
      </c>
      <c r="G25" s="34">
        <f t="shared" si="5"/>
        <v>0</v>
      </c>
      <c r="H25" s="34">
        <f>SUM(E25+F25-G25)</f>
        <v>18470572.579999998</v>
      </c>
      <c r="I25" s="53"/>
      <c r="J25" s="54"/>
      <c r="K25" s="54"/>
    </row>
    <row r="26" spans="1:11" s="18" customFormat="1" ht="12" customHeight="1" thickTop="1" x14ac:dyDescent="0.2">
      <c r="A26" s="58"/>
      <c r="B26" s="40">
        <v>75411</v>
      </c>
      <c r="C26" s="30"/>
      <c r="D26" s="70" t="s">
        <v>33</v>
      </c>
      <c r="E26" s="42">
        <v>18329427.579999998</v>
      </c>
      <c r="F26" s="42">
        <f t="shared" si="5"/>
        <v>141145</v>
      </c>
      <c r="G26" s="42">
        <f t="shared" si="5"/>
        <v>0</v>
      </c>
      <c r="H26" s="42">
        <f>SUM(E26+F26-G26)</f>
        <v>18470572.579999998</v>
      </c>
      <c r="I26" s="53"/>
      <c r="J26" s="54"/>
      <c r="K26" s="54"/>
    </row>
    <row r="27" spans="1:11" s="18" customFormat="1" ht="12" customHeight="1" x14ac:dyDescent="0.2">
      <c r="A27" s="59"/>
      <c r="B27" s="40"/>
      <c r="C27" s="30"/>
      <c r="D27" s="108" t="s">
        <v>23</v>
      </c>
      <c r="E27" s="109">
        <v>18329427.579999998</v>
      </c>
      <c r="F27" s="110">
        <f t="shared" si="5"/>
        <v>141145</v>
      </c>
      <c r="G27" s="110">
        <f t="shared" si="5"/>
        <v>0</v>
      </c>
      <c r="H27" s="109">
        <f>SUM(E27+F27-G27)</f>
        <v>18470572.579999998</v>
      </c>
      <c r="I27" s="53"/>
      <c r="J27" s="54"/>
      <c r="K27" s="54"/>
    </row>
    <row r="28" spans="1:11" s="18" customFormat="1" ht="34.5" customHeight="1" x14ac:dyDescent="0.2">
      <c r="A28" s="36"/>
      <c r="B28" s="59"/>
      <c r="C28" s="71">
        <v>2110</v>
      </c>
      <c r="D28" s="72" t="s">
        <v>34</v>
      </c>
      <c r="E28" s="45">
        <v>18329427.579999998</v>
      </c>
      <c r="F28" s="46">
        <v>141145</v>
      </c>
      <c r="G28" s="46"/>
      <c r="H28" s="45">
        <f t="shared" ref="H28" si="6">SUM(E28+F28-G28)</f>
        <v>18470572.579999998</v>
      </c>
      <c r="I28" s="53"/>
      <c r="J28" s="54"/>
      <c r="K28" s="54"/>
    </row>
    <row r="29" spans="1:11" s="18" customFormat="1" ht="12" customHeight="1" thickBot="1" x14ac:dyDescent="0.25">
      <c r="A29" s="36">
        <v>852</v>
      </c>
      <c r="B29" s="36"/>
      <c r="C29" s="37"/>
      <c r="D29" s="38" t="s">
        <v>35</v>
      </c>
      <c r="E29" s="34">
        <v>516936</v>
      </c>
      <c r="F29" s="34">
        <f>SUM(F30)</f>
        <v>52000</v>
      </c>
      <c r="G29" s="34">
        <f>SUM(G30)</f>
        <v>0</v>
      </c>
      <c r="H29" s="34">
        <f>SUM(E29+F29-G29)</f>
        <v>568936</v>
      </c>
      <c r="I29" s="53"/>
      <c r="J29" s="54"/>
      <c r="K29" s="54"/>
    </row>
    <row r="30" spans="1:11" s="18" customFormat="1" ht="12" customHeight="1" thickTop="1" x14ac:dyDescent="0.2">
      <c r="A30" s="36"/>
      <c r="B30" s="40">
        <v>85205</v>
      </c>
      <c r="C30" s="30"/>
      <c r="D30" s="65" t="s">
        <v>36</v>
      </c>
      <c r="E30" s="42">
        <v>516936</v>
      </c>
      <c r="F30" s="42">
        <f>SUM(F31)</f>
        <v>52000</v>
      </c>
      <c r="G30" s="42">
        <f>SUM(G31)</f>
        <v>0</v>
      </c>
      <c r="H30" s="42">
        <f t="shared" ref="H30:H32" si="7">SUM(E30+F30-G30)</f>
        <v>568936</v>
      </c>
      <c r="I30" s="53"/>
      <c r="J30" s="54"/>
      <c r="K30" s="54"/>
    </row>
    <row r="31" spans="1:11" s="18" customFormat="1" ht="12" customHeight="1" x14ac:dyDescent="0.2">
      <c r="A31" s="35"/>
      <c r="B31" s="59"/>
      <c r="C31" s="30"/>
      <c r="D31" s="108" t="s">
        <v>23</v>
      </c>
      <c r="E31" s="109">
        <v>516936</v>
      </c>
      <c r="F31" s="110">
        <f>SUM(F32:F32)</f>
        <v>52000</v>
      </c>
      <c r="G31" s="110">
        <f>SUM(G32:G32)</f>
        <v>0</v>
      </c>
      <c r="H31" s="109">
        <f t="shared" si="7"/>
        <v>568936</v>
      </c>
      <c r="I31" s="53"/>
      <c r="J31" s="54"/>
      <c r="K31" s="54"/>
    </row>
    <row r="32" spans="1:11" s="18" customFormat="1" ht="33" customHeight="1" x14ac:dyDescent="0.2">
      <c r="A32" s="35"/>
      <c r="B32" s="59"/>
      <c r="C32" s="71">
        <v>2110</v>
      </c>
      <c r="D32" s="72" t="s">
        <v>34</v>
      </c>
      <c r="E32" s="46">
        <v>516936</v>
      </c>
      <c r="F32" s="46">
        <v>52000</v>
      </c>
      <c r="G32" s="47"/>
      <c r="H32" s="46">
        <f t="shared" si="7"/>
        <v>568936</v>
      </c>
      <c r="I32" s="53"/>
      <c r="J32" s="54"/>
      <c r="K32" s="54"/>
    </row>
    <row r="33" spans="1:11" s="18" customFormat="1" ht="21.75" customHeight="1" thickBot="1" x14ac:dyDescent="0.25">
      <c r="A33" s="29"/>
      <c r="B33" s="40"/>
      <c r="C33" s="30"/>
      <c r="D33" s="31" t="s">
        <v>13</v>
      </c>
      <c r="E33" s="32">
        <v>1044437483.5500004</v>
      </c>
      <c r="F33" s="32">
        <f>SUM(F34,F103,F123)</f>
        <v>1793305</v>
      </c>
      <c r="G33" s="32">
        <f>SUM(G34,G103,G123)</f>
        <v>1206733</v>
      </c>
      <c r="H33" s="32">
        <f t="shared" si="0"/>
        <v>1045024055.5500004</v>
      </c>
      <c r="I33" s="53"/>
      <c r="J33" s="54"/>
      <c r="K33" s="54"/>
    </row>
    <row r="34" spans="1:11" s="18" customFormat="1" ht="18.75" customHeight="1" thickBot="1" x14ac:dyDescent="0.25">
      <c r="A34" s="29"/>
      <c r="B34" s="40"/>
      <c r="C34" s="30"/>
      <c r="D34" s="33" t="s">
        <v>14</v>
      </c>
      <c r="E34" s="34">
        <v>974877102.35000038</v>
      </c>
      <c r="F34" s="34">
        <f>SUM(F35,F44,F98)</f>
        <v>1144000</v>
      </c>
      <c r="G34" s="34">
        <f>SUM(G35,G44,G98)</f>
        <v>1144000</v>
      </c>
      <c r="H34" s="34">
        <f>SUM(E34+F34-G34)</f>
        <v>974877102.35000038</v>
      </c>
      <c r="I34" s="53"/>
      <c r="J34" s="54"/>
      <c r="K34" s="54"/>
    </row>
    <row r="35" spans="1:11" s="18" customFormat="1" ht="17.25" customHeight="1" thickTop="1" thickBot="1" x14ac:dyDescent="0.25">
      <c r="A35" s="35">
        <v>750</v>
      </c>
      <c r="B35" s="35"/>
      <c r="C35" s="37"/>
      <c r="D35" s="38" t="s">
        <v>15</v>
      </c>
      <c r="E35" s="34">
        <v>69923875.859999999</v>
      </c>
      <c r="F35" s="39">
        <f>SUM(F36)</f>
        <v>554000</v>
      </c>
      <c r="G35" s="39">
        <f>SUM(G36)</f>
        <v>554000</v>
      </c>
      <c r="H35" s="73">
        <f t="shared" ref="H35" si="8">SUM(E35+F35-G35)</f>
        <v>69923875.859999999</v>
      </c>
      <c r="I35" s="53"/>
      <c r="J35" s="54"/>
      <c r="K35" s="54"/>
    </row>
    <row r="36" spans="1:11" s="18" customFormat="1" ht="12" customHeight="1" thickTop="1" x14ac:dyDescent="0.2">
      <c r="A36" s="35"/>
      <c r="B36" s="30" t="s">
        <v>37</v>
      </c>
      <c r="C36" s="29"/>
      <c r="D36" s="41" t="s">
        <v>38</v>
      </c>
      <c r="E36" s="42">
        <v>36039252.709999993</v>
      </c>
      <c r="F36" s="43">
        <f>SUM(F37)</f>
        <v>554000</v>
      </c>
      <c r="G36" s="43">
        <f>SUM(G37)</f>
        <v>554000</v>
      </c>
      <c r="H36" s="42">
        <f>SUM(E36+F36-G36)</f>
        <v>36039252.709999993</v>
      </c>
      <c r="I36" s="53"/>
      <c r="J36" s="54"/>
      <c r="K36" s="54"/>
    </row>
    <row r="37" spans="1:11" s="18" customFormat="1" ht="12" customHeight="1" x14ac:dyDescent="0.2">
      <c r="A37" s="35"/>
      <c r="B37" s="30"/>
      <c r="C37" s="29"/>
      <c r="D37" s="111" t="s">
        <v>39</v>
      </c>
      <c r="E37" s="109">
        <v>31096413</v>
      </c>
      <c r="F37" s="112">
        <f>SUM(F38:F43)</f>
        <v>554000</v>
      </c>
      <c r="G37" s="112">
        <f>SUM(G38:G43)</f>
        <v>554000</v>
      </c>
      <c r="H37" s="112">
        <f t="shared" ref="H37:H43" si="9">SUM(E37+F37-G37)</f>
        <v>31096413</v>
      </c>
      <c r="I37" s="53"/>
      <c r="J37" s="54"/>
      <c r="K37" s="54"/>
    </row>
    <row r="38" spans="1:11" s="18" customFormat="1" ht="12" customHeight="1" x14ac:dyDescent="0.2">
      <c r="A38" s="35"/>
      <c r="B38" s="30"/>
      <c r="C38" s="29">
        <v>4010</v>
      </c>
      <c r="D38" s="44" t="s">
        <v>40</v>
      </c>
      <c r="E38" s="48">
        <v>19933337</v>
      </c>
      <c r="F38" s="45">
        <v>540000</v>
      </c>
      <c r="G38" s="45"/>
      <c r="H38" s="46">
        <f t="shared" si="9"/>
        <v>20473337</v>
      </c>
      <c r="I38" s="53"/>
      <c r="J38" s="54"/>
      <c r="K38" s="54"/>
    </row>
    <row r="39" spans="1:11" s="18" customFormat="1" ht="12" customHeight="1" x14ac:dyDescent="0.2">
      <c r="A39" s="35"/>
      <c r="B39" s="30"/>
      <c r="C39" s="29">
        <v>4040</v>
      </c>
      <c r="D39" s="44" t="s">
        <v>41</v>
      </c>
      <c r="E39" s="48">
        <v>1574832</v>
      </c>
      <c r="F39" s="45"/>
      <c r="G39" s="45">
        <v>210000</v>
      </c>
      <c r="H39" s="46">
        <f t="shared" si="9"/>
        <v>1364832</v>
      </c>
      <c r="I39" s="53"/>
      <c r="J39" s="54"/>
      <c r="K39" s="54"/>
    </row>
    <row r="40" spans="1:11" s="18" customFormat="1" ht="12" customHeight="1" x14ac:dyDescent="0.2">
      <c r="A40" s="35"/>
      <c r="B40" s="30"/>
      <c r="C40" s="29">
        <v>4110</v>
      </c>
      <c r="D40" s="44" t="s">
        <v>42</v>
      </c>
      <c r="E40" s="48">
        <v>3650026</v>
      </c>
      <c r="F40" s="45"/>
      <c r="G40" s="45">
        <v>140000</v>
      </c>
      <c r="H40" s="46">
        <f t="shared" si="9"/>
        <v>3510026</v>
      </c>
      <c r="I40" s="53"/>
      <c r="J40" s="54"/>
      <c r="K40" s="54"/>
    </row>
    <row r="41" spans="1:11" s="18" customFormat="1" ht="12" customHeight="1" x14ac:dyDescent="0.2">
      <c r="A41" s="35"/>
      <c r="B41" s="30"/>
      <c r="C41" s="29">
        <v>4120</v>
      </c>
      <c r="D41" s="44" t="s">
        <v>43</v>
      </c>
      <c r="E41" s="48">
        <v>520225</v>
      </c>
      <c r="F41" s="45"/>
      <c r="G41" s="45">
        <v>130000</v>
      </c>
      <c r="H41" s="46">
        <f t="shared" si="9"/>
        <v>390225</v>
      </c>
      <c r="I41" s="53"/>
      <c r="J41" s="54"/>
      <c r="K41" s="54"/>
    </row>
    <row r="42" spans="1:11" s="18" customFormat="1" ht="21.75" customHeight="1" x14ac:dyDescent="0.2">
      <c r="A42" s="35"/>
      <c r="B42" s="30"/>
      <c r="C42" s="74">
        <v>4140</v>
      </c>
      <c r="D42" s="75" t="s">
        <v>44</v>
      </c>
      <c r="E42" s="48">
        <v>261625</v>
      </c>
      <c r="F42" s="45"/>
      <c r="G42" s="45">
        <v>74000</v>
      </c>
      <c r="H42" s="46">
        <f t="shared" si="9"/>
        <v>187625</v>
      </c>
      <c r="I42" s="53"/>
      <c r="J42" s="54"/>
      <c r="K42" s="54"/>
    </row>
    <row r="43" spans="1:11" s="18" customFormat="1" ht="12" customHeight="1" x14ac:dyDescent="0.2">
      <c r="A43" s="35"/>
      <c r="B43" s="30"/>
      <c r="C43" s="29">
        <v>4710</v>
      </c>
      <c r="D43" s="76" t="s">
        <v>45</v>
      </c>
      <c r="E43" s="48">
        <v>60000</v>
      </c>
      <c r="F43" s="48">
        <v>14000</v>
      </c>
      <c r="G43" s="48"/>
      <c r="H43" s="47">
        <f t="shared" si="9"/>
        <v>74000</v>
      </c>
      <c r="I43" s="53"/>
      <c r="J43" s="54"/>
      <c r="K43" s="54"/>
    </row>
    <row r="44" spans="1:11" s="18" customFormat="1" ht="12" customHeight="1" thickBot="1" x14ac:dyDescent="0.25">
      <c r="A44" s="35">
        <v>801</v>
      </c>
      <c r="B44" s="36"/>
      <c r="C44" s="37"/>
      <c r="D44" s="38" t="s">
        <v>46</v>
      </c>
      <c r="E44" s="77">
        <v>339025737.48999995</v>
      </c>
      <c r="F44" s="39">
        <f>SUM(F45,F49,F63,F67,F71,F80,F83,F95,F59,F52,F56,F86,F89,F92,F75)</f>
        <v>440000</v>
      </c>
      <c r="G44" s="39">
        <f>SUM(G45,G49,G63,G67,G71,G80,G83,G95,G59,G52,G56,G86,G89,G92,G75)</f>
        <v>440000</v>
      </c>
      <c r="H44" s="73">
        <f>SUM(E44+F44-G44)</f>
        <v>339025737.48999995</v>
      </c>
      <c r="I44" s="53"/>
      <c r="J44" s="54"/>
      <c r="K44" s="54"/>
    </row>
    <row r="45" spans="1:11" s="18" customFormat="1" ht="12" thickTop="1" x14ac:dyDescent="0.2">
      <c r="A45" s="35"/>
      <c r="B45" s="40">
        <v>80101</v>
      </c>
      <c r="C45" s="30"/>
      <c r="D45" s="41" t="s">
        <v>47</v>
      </c>
      <c r="E45" s="42">
        <v>89400233.13000001</v>
      </c>
      <c r="F45" s="43">
        <f>SUM(F46)</f>
        <v>126000</v>
      </c>
      <c r="G45" s="43">
        <f>SUM(G46)</f>
        <v>0</v>
      </c>
      <c r="H45" s="42">
        <f>SUM(E45+F45-G45)</f>
        <v>89526233.13000001</v>
      </c>
      <c r="I45" s="53"/>
      <c r="J45" s="54"/>
      <c r="K45" s="54"/>
    </row>
    <row r="46" spans="1:11" s="18" customFormat="1" ht="11.25" x14ac:dyDescent="0.2">
      <c r="A46" s="35"/>
      <c r="B46" s="40"/>
      <c r="C46" s="30"/>
      <c r="D46" s="111" t="s">
        <v>48</v>
      </c>
      <c r="E46" s="109">
        <v>78488100</v>
      </c>
      <c r="F46" s="109">
        <f>SUM(F47:F48)</f>
        <v>126000</v>
      </c>
      <c r="G46" s="109">
        <f>SUM(G47:G48)</f>
        <v>0</v>
      </c>
      <c r="H46" s="109">
        <f>SUM(E46+F46-G46)</f>
        <v>78614100</v>
      </c>
      <c r="I46" s="53"/>
      <c r="J46" s="54"/>
      <c r="K46" s="54"/>
    </row>
    <row r="47" spans="1:11" s="18" customFormat="1" ht="11.25" x14ac:dyDescent="0.2">
      <c r="A47" s="78"/>
      <c r="B47" s="79"/>
      <c r="C47" s="80">
        <v>4010</v>
      </c>
      <c r="D47" s="41" t="s">
        <v>40</v>
      </c>
      <c r="E47" s="81">
        <v>11101350</v>
      </c>
      <c r="F47" s="81">
        <v>22000</v>
      </c>
      <c r="G47" s="81"/>
      <c r="H47" s="42">
        <f t="shared" ref="H47:H49" si="10">SUM(E47+F47-G47)</f>
        <v>11123350</v>
      </c>
      <c r="I47" s="53"/>
      <c r="J47" s="54"/>
      <c r="K47" s="54"/>
    </row>
    <row r="48" spans="1:11" s="18" customFormat="1" ht="11.25" x14ac:dyDescent="0.2">
      <c r="A48" s="35"/>
      <c r="B48" s="40"/>
      <c r="C48" s="29">
        <v>4790</v>
      </c>
      <c r="D48" s="44" t="s">
        <v>49</v>
      </c>
      <c r="E48" s="48">
        <v>40019792</v>
      </c>
      <c r="F48" s="48">
        <v>104000</v>
      </c>
      <c r="G48" s="48"/>
      <c r="H48" s="46">
        <f t="shared" si="10"/>
        <v>40123792</v>
      </c>
      <c r="I48" s="53"/>
      <c r="J48" s="54"/>
      <c r="K48" s="54"/>
    </row>
    <row r="49" spans="1:11" s="18" customFormat="1" ht="11.25" x14ac:dyDescent="0.2">
      <c r="A49" s="35"/>
      <c r="B49" s="40">
        <v>80102</v>
      </c>
      <c r="C49" s="30"/>
      <c r="D49" s="41" t="s">
        <v>50</v>
      </c>
      <c r="E49" s="42">
        <v>11896359.5</v>
      </c>
      <c r="F49" s="43">
        <f>SUM(F50)</f>
        <v>8000</v>
      </c>
      <c r="G49" s="43">
        <f>SUM(G50)</f>
        <v>0</v>
      </c>
      <c r="H49" s="42">
        <f t="shared" si="10"/>
        <v>11904359.5</v>
      </c>
      <c r="I49" s="53"/>
      <c r="J49" s="54"/>
      <c r="K49" s="54"/>
    </row>
    <row r="50" spans="1:11" s="18" customFormat="1" ht="11.25" x14ac:dyDescent="0.2">
      <c r="A50" s="35"/>
      <c r="B50" s="40"/>
      <c r="C50" s="30"/>
      <c r="D50" s="111" t="s">
        <v>48</v>
      </c>
      <c r="E50" s="112">
        <v>11821628</v>
      </c>
      <c r="F50" s="112">
        <f>SUM(F51:F51)</f>
        <v>8000</v>
      </c>
      <c r="G50" s="112">
        <f>SUM(G51:G51)</f>
        <v>0</v>
      </c>
      <c r="H50" s="109">
        <f>SUM(E50+F50-G50)</f>
        <v>11829628</v>
      </c>
      <c r="I50" s="53"/>
      <c r="J50" s="54"/>
      <c r="K50" s="54"/>
    </row>
    <row r="51" spans="1:11" s="18" customFormat="1" ht="11.25" x14ac:dyDescent="0.2">
      <c r="A51" s="35"/>
      <c r="B51" s="40"/>
      <c r="C51" s="29">
        <v>4790</v>
      </c>
      <c r="D51" s="44" t="s">
        <v>49</v>
      </c>
      <c r="E51" s="48">
        <v>6533018</v>
      </c>
      <c r="F51" s="48">
        <v>8000</v>
      </c>
      <c r="G51" s="48"/>
      <c r="H51" s="46">
        <f t="shared" ref="H51:H63" si="11">SUM(E51+F51-G51)</f>
        <v>6541018</v>
      </c>
      <c r="I51" s="53"/>
      <c r="J51" s="54"/>
      <c r="K51" s="54"/>
    </row>
    <row r="52" spans="1:11" s="18" customFormat="1" ht="11.25" x14ac:dyDescent="0.2">
      <c r="A52" s="35"/>
      <c r="B52" s="40">
        <v>80104</v>
      </c>
      <c r="C52" s="30"/>
      <c r="D52" s="41" t="s">
        <v>51</v>
      </c>
      <c r="E52" s="81">
        <v>45627515.859999999</v>
      </c>
      <c r="F52" s="81">
        <f>SUM(F53)</f>
        <v>102000</v>
      </c>
      <c r="G52" s="81">
        <f>SUM(G53)</f>
        <v>0</v>
      </c>
      <c r="H52" s="42">
        <f t="shared" si="11"/>
        <v>45729515.859999999</v>
      </c>
      <c r="I52" s="53"/>
      <c r="J52" s="54"/>
      <c r="K52" s="54"/>
    </row>
    <row r="53" spans="1:11" s="18" customFormat="1" ht="11.25" x14ac:dyDescent="0.2">
      <c r="A53" s="35"/>
      <c r="B53" s="82"/>
      <c r="C53" s="83"/>
      <c r="D53" s="111" t="s">
        <v>48</v>
      </c>
      <c r="E53" s="113">
        <v>35586081</v>
      </c>
      <c r="F53" s="113">
        <f>SUM(F54:F55)</f>
        <v>102000</v>
      </c>
      <c r="G53" s="113">
        <f>SUM(G54:G55)</f>
        <v>0</v>
      </c>
      <c r="H53" s="109">
        <f>SUM(E53+F53-G53)</f>
        <v>35688081</v>
      </c>
      <c r="I53" s="53"/>
      <c r="J53" s="54"/>
      <c r="K53" s="54"/>
    </row>
    <row r="54" spans="1:11" s="18" customFormat="1" ht="11.25" x14ac:dyDescent="0.2">
      <c r="A54" s="35"/>
      <c r="B54" s="82"/>
      <c r="C54" s="29">
        <v>4010</v>
      </c>
      <c r="D54" s="44" t="s">
        <v>40</v>
      </c>
      <c r="E54" s="48">
        <v>10432692</v>
      </c>
      <c r="F54" s="48">
        <v>38000</v>
      </c>
      <c r="G54" s="48"/>
      <c r="H54" s="46">
        <f t="shared" si="11"/>
        <v>10470692</v>
      </c>
      <c r="I54" s="53"/>
      <c r="J54" s="54"/>
      <c r="K54" s="54"/>
    </row>
    <row r="55" spans="1:11" s="18" customFormat="1" ht="11.25" x14ac:dyDescent="0.2">
      <c r="A55" s="35"/>
      <c r="B55" s="40"/>
      <c r="C55" s="29">
        <v>4790</v>
      </c>
      <c r="D55" s="44" t="s">
        <v>49</v>
      </c>
      <c r="E55" s="48">
        <v>12805268</v>
      </c>
      <c r="F55" s="48">
        <v>64000</v>
      </c>
      <c r="G55" s="48"/>
      <c r="H55" s="46">
        <f t="shared" si="11"/>
        <v>12869268</v>
      </c>
      <c r="I55" s="53"/>
      <c r="J55" s="54"/>
      <c r="K55" s="54"/>
    </row>
    <row r="56" spans="1:11" s="18" customFormat="1" ht="11.25" x14ac:dyDescent="0.2">
      <c r="A56" s="35"/>
      <c r="B56" s="82">
        <v>80107</v>
      </c>
      <c r="C56" s="83"/>
      <c r="D56" s="84" t="s">
        <v>52</v>
      </c>
      <c r="E56" s="81">
        <v>6162646</v>
      </c>
      <c r="F56" s="81">
        <f>SUM(F57)</f>
        <v>4000</v>
      </c>
      <c r="G56" s="81">
        <f>SUM(G57)</f>
        <v>0</v>
      </c>
      <c r="H56" s="42">
        <f t="shared" si="11"/>
        <v>6166646</v>
      </c>
      <c r="I56" s="53"/>
      <c r="J56" s="54"/>
      <c r="K56" s="54"/>
    </row>
    <row r="57" spans="1:11" s="18" customFormat="1" ht="11.25" x14ac:dyDescent="0.2">
      <c r="A57" s="35"/>
      <c r="B57" s="82"/>
      <c r="C57" s="83"/>
      <c r="D57" s="114" t="s">
        <v>48</v>
      </c>
      <c r="E57" s="113">
        <v>6162646</v>
      </c>
      <c r="F57" s="113">
        <f>SUM(F58:F58)</f>
        <v>4000</v>
      </c>
      <c r="G57" s="113">
        <f>SUM(G58:G58)</f>
        <v>0</v>
      </c>
      <c r="H57" s="109">
        <f>SUM(E57+F57-G57)</f>
        <v>6166646</v>
      </c>
      <c r="I57" s="53"/>
      <c r="J57" s="54"/>
      <c r="K57" s="54"/>
    </row>
    <row r="58" spans="1:11" s="18" customFormat="1" ht="11.25" x14ac:dyDescent="0.2">
      <c r="A58" s="35"/>
      <c r="B58" s="40"/>
      <c r="C58" s="29">
        <v>4790</v>
      </c>
      <c r="D58" s="44" t="s">
        <v>49</v>
      </c>
      <c r="E58" s="48">
        <v>4438631</v>
      </c>
      <c r="F58" s="48">
        <v>4000</v>
      </c>
      <c r="G58" s="48"/>
      <c r="H58" s="46">
        <f t="shared" si="11"/>
        <v>4442631</v>
      </c>
      <c r="I58" s="53"/>
      <c r="J58" s="54"/>
      <c r="K58" s="54"/>
    </row>
    <row r="59" spans="1:11" s="18" customFormat="1" ht="11.25" x14ac:dyDescent="0.2">
      <c r="A59" s="35"/>
      <c r="B59" s="40">
        <v>80115</v>
      </c>
      <c r="C59" s="30"/>
      <c r="D59" s="41" t="s">
        <v>53</v>
      </c>
      <c r="E59" s="81">
        <v>62247156.299999997</v>
      </c>
      <c r="F59" s="81">
        <f>SUM(F60)</f>
        <v>106000</v>
      </c>
      <c r="G59" s="81">
        <f>SUM(G60)</f>
        <v>0</v>
      </c>
      <c r="H59" s="42">
        <f t="shared" si="11"/>
        <v>62353156.299999997</v>
      </c>
      <c r="I59" s="53"/>
      <c r="J59" s="54"/>
      <c r="K59" s="54"/>
    </row>
    <row r="60" spans="1:11" s="18" customFormat="1" ht="11.25" x14ac:dyDescent="0.2">
      <c r="A60" s="35"/>
      <c r="B60" s="40"/>
      <c r="C60" s="29"/>
      <c r="D60" s="114" t="s">
        <v>48</v>
      </c>
      <c r="E60" s="109">
        <v>43736954</v>
      </c>
      <c r="F60" s="109">
        <f>SUM(F61:F62)</f>
        <v>106000</v>
      </c>
      <c r="G60" s="109">
        <f>SUM(G61:G62)</f>
        <v>0</v>
      </c>
      <c r="H60" s="109">
        <f>SUM(E60+F60-G60)</f>
        <v>43842954</v>
      </c>
      <c r="I60" s="53"/>
      <c r="J60" s="54"/>
      <c r="K60" s="54"/>
    </row>
    <row r="61" spans="1:11" s="18" customFormat="1" ht="11.25" x14ac:dyDescent="0.2">
      <c r="A61" s="35"/>
      <c r="B61" s="40"/>
      <c r="C61" s="29">
        <v>4010</v>
      </c>
      <c r="D61" s="44" t="s">
        <v>40</v>
      </c>
      <c r="E61" s="48">
        <v>6216607</v>
      </c>
      <c r="F61" s="48">
        <v>14000</v>
      </c>
      <c r="G61" s="48"/>
      <c r="H61" s="46">
        <f t="shared" si="11"/>
        <v>6230607</v>
      </c>
      <c r="I61" s="53"/>
      <c r="J61" s="54"/>
      <c r="K61" s="54"/>
    </row>
    <row r="62" spans="1:11" s="18" customFormat="1" ht="11.25" x14ac:dyDescent="0.2">
      <c r="A62" s="35"/>
      <c r="B62" s="40"/>
      <c r="C62" s="29">
        <v>4790</v>
      </c>
      <c r="D62" s="44" t="s">
        <v>49</v>
      </c>
      <c r="E62" s="48">
        <v>22917814</v>
      </c>
      <c r="F62" s="48">
        <v>92000</v>
      </c>
      <c r="G62" s="48"/>
      <c r="H62" s="46">
        <f t="shared" si="11"/>
        <v>23009814</v>
      </c>
      <c r="I62" s="53"/>
      <c r="J62" s="54"/>
      <c r="K62" s="54"/>
    </row>
    <row r="63" spans="1:11" s="18" customFormat="1" ht="11.25" x14ac:dyDescent="0.2">
      <c r="A63" s="35"/>
      <c r="B63" s="40">
        <v>80117</v>
      </c>
      <c r="C63" s="30"/>
      <c r="D63" s="41" t="s">
        <v>54</v>
      </c>
      <c r="E63" s="42">
        <v>9221946.6699999999</v>
      </c>
      <c r="F63" s="43">
        <f>SUM(F64)</f>
        <v>10000</v>
      </c>
      <c r="G63" s="43">
        <f>SUM(G64)</f>
        <v>0</v>
      </c>
      <c r="H63" s="42">
        <f t="shared" si="11"/>
        <v>9231946.6699999999</v>
      </c>
      <c r="I63" s="53"/>
      <c r="J63" s="54"/>
      <c r="K63" s="54"/>
    </row>
    <row r="64" spans="1:11" s="18" customFormat="1" ht="11.25" x14ac:dyDescent="0.2">
      <c r="A64" s="35"/>
      <c r="B64" s="40"/>
      <c r="C64" s="30"/>
      <c r="D64" s="111" t="s">
        <v>48</v>
      </c>
      <c r="E64" s="112">
        <v>6764125</v>
      </c>
      <c r="F64" s="112">
        <f>SUM(F65:F66)</f>
        <v>10000</v>
      </c>
      <c r="G64" s="112">
        <f>SUM(G65:G65)</f>
        <v>0</v>
      </c>
      <c r="H64" s="109">
        <f>SUM(E64+F64-G64)</f>
        <v>6774125</v>
      </c>
      <c r="I64" s="53"/>
      <c r="J64" s="54"/>
      <c r="K64" s="54"/>
    </row>
    <row r="65" spans="1:11" s="18" customFormat="1" ht="11.25" x14ac:dyDescent="0.2">
      <c r="A65" s="35"/>
      <c r="B65" s="40"/>
      <c r="C65" s="29">
        <v>4010</v>
      </c>
      <c r="D65" s="44" t="s">
        <v>40</v>
      </c>
      <c r="E65" s="48">
        <v>609628</v>
      </c>
      <c r="F65" s="48">
        <v>2000</v>
      </c>
      <c r="G65" s="48"/>
      <c r="H65" s="46">
        <f t="shared" ref="H65:H67" si="12">SUM(E65+F65-G65)</f>
        <v>611628</v>
      </c>
      <c r="I65" s="53"/>
      <c r="J65" s="54"/>
      <c r="K65" s="54"/>
    </row>
    <row r="66" spans="1:11" s="18" customFormat="1" ht="11.25" x14ac:dyDescent="0.2">
      <c r="A66" s="35"/>
      <c r="B66" s="40"/>
      <c r="C66" s="29">
        <v>4790</v>
      </c>
      <c r="D66" s="44" t="s">
        <v>49</v>
      </c>
      <c r="E66" s="48">
        <v>3676039</v>
      </c>
      <c r="F66" s="48">
        <v>8000</v>
      </c>
      <c r="G66" s="48"/>
      <c r="H66" s="46">
        <f t="shared" si="12"/>
        <v>3684039</v>
      </c>
      <c r="I66" s="53"/>
      <c r="J66" s="54"/>
      <c r="K66" s="54"/>
    </row>
    <row r="67" spans="1:11" s="18" customFormat="1" ht="11.25" x14ac:dyDescent="0.2">
      <c r="A67" s="35"/>
      <c r="B67" s="40">
        <v>80120</v>
      </c>
      <c r="C67" s="30"/>
      <c r="D67" s="41" t="s">
        <v>55</v>
      </c>
      <c r="E67" s="42">
        <v>34343468.149999999</v>
      </c>
      <c r="F67" s="43">
        <f>SUM(F68)</f>
        <v>40000</v>
      </c>
      <c r="G67" s="43">
        <f>SUM(G68)</f>
        <v>0</v>
      </c>
      <c r="H67" s="42">
        <f t="shared" si="12"/>
        <v>34383468.149999999</v>
      </c>
      <c r="I67" s="53"/>
      <c r="J67" s="54"/>
      <c r="K67" s="54"/>
    </row>
    <row r="68" spans="1:11" s="18" customFormat="1" ht="11.25" x14ac:dyDescent="0.2">
      <c r="A68" s="35"/>
      <c r="B68" s="40"/>
      <c r="C68" s="30"/>
      <c r="D68" s="111" t="s">
        <v>48</v>
      </c>
      <c r="E68" s="112">
        <v>27582141</v>
      </c>
      <c r="F68" s="112">
        <f>SUM(F69:F70)</f>
        <v>40000</v>
      </c>
      <c r="G68" s="112">
        <f>SUM(G69:G69)</f>
        <v>0</v>
      </c>
      <c r="H68" s="109">
        <f>SUM(E68+F68-G68)</f>
        <v>27622141</v>
      </c>
      <c r="I68" s="53"/>
      <c r="J68" s="54"/>
      <c r="K68" s="54"/>
    </row>
    <row r="69" spans="1:11" s="18" customFormat="1" ht="11.25" x14ac:dyDescent="0.2">
      <c r="A69" s="35"/>
      <c r="B69" s="40"/>
      <c r="C69" s="29">
        <v>4010</v>
      </c>
      <c r="D69" s="44" t="s">
        <v>40</v>
      </c>
      <c r="E69" s="48">
        <v>3388861</v>
      </c>
      <c r="F69" s="48">
        <v>8000</v>
      </c>
      <c r="G69" s="48"/>
      <c r="H69" s="46">
        <f t="shared" ref="H69:H70" si="13">SUM(E69+F69-G69)</f>
        <v>3396861</v>
      </c>
      <c r="I69" s="53"/>
      <c r="J69" s="54"/>
      <c r="K69" s="54"/>
    </row>
    <row r="70" spans="1:11" s="18" customFormat="1" ht="11.25" x14ac:dyDescent="0.2">
      <c r="A70" s="35"/>
      <c r="B70" s="40"/>
      <c r="C70" s="29">
        <v>4790</v>
      </c>
      <c r="D70" s="44" t="s">
        <v>49</v>
      </c>
      <c r="E70" s="48">
        <v>14712576</v>
      </c>
      <c r="F70" s="48">
        <f>28000+4000</f>
        <v>32000</v>
      </c>
      <c r="G70" s="48"/>
      <c r="H70" s="46">
        <f t="shared" si="13"/>
        <v>14744576</v>
      </c>
      <c r="I70" s="53"/>
      <c r="J70" s="54"/>
      <c r="K70" s="54"/>
    </row>
    <row r="71" spans="1:11" s="18" customFormat="1" ht="11.25" x14ac:dyDescent="0.2">
      <c r="A71" s="35"/>
      <c r="B71" s="40">
        <v>80132</v>
      </c>
      <c r="C71" s="30"/>
      <c r="D71" s="41" t="s">
        <v>56</v>
      </c>
      <c r="E71" s="42">
        <v>8915003.7799999993</v>
      </c>
      <c r="F71" s="43">
        <f>SUM(F72)</f>
        <v>6000</v>
      </c>
      <c r="G71" s="43">
        <f>SUM(G72)</f>
        <v>0</v>
      </c>
      <c r="H71" s="42">
        <f>SUM(E71+F71-G71)</f>
        <v>8921003.7799999993</v>
      </c>
      <c r="I71" s="53"/>
      <c r="J71" s="54"/>
      <c r="K71" s="54"/>
    </row>
    <row r="72" spans="1:11" s="18" customFormat="1" ht="11.25" x14ac:dyDescent="0.2">
      <c r="A72" s="35"/>
      <c r="B72" s="40"/>
      <c r="C72" s="30"/>
      <c r="D72" s="111" t="s">
        <v>48</v>
      </c>
      <c r="E72" s="112">
        <v>6082767</v>
      </c>
      <c r="F72" s="112">
        <f>SUM(F73:F74)</f>
        <v>6000</v>
      </c>
      <c r="G72" s="112">
        <f>SUM(G73:G73)</f>
        <v>0</v>
      </c>
      <c r="H72" s="109">
        <f>SUM(E72+F72-G72)</f>
        <v>6088767</v>
      </c>
      <c r="I72" s="53"/>
      <c r="J72" s="54"/>
      <c r="K72" s="54"/>
    </row>
    <row r="73" spans="1:11" s="18" customFormat="1" ht="11.25" x14ac:dyDescent="0.2">
      <c r="A73" s="35"/>
      <c r="B73" s="40"/>
      <c r="C73" s="29">
        <v>4010</v>
      </c>
      <c r="D73" s="44" t="s">
        <v>40</v>
      </c>
      <c r="E73" s="48">
        <v>692580</v>
      </c>
      <c r="F73" s="48">
        <v>2000</v>
      </c>
      <c r="G73" s="48"/>
      <c r="H73" s="46">
        <f t="shared" ref="H73:H78" si="14">SUM(E73+F73-G73)</f>
        <v>694580</v>
      </c>
      <c r="I73" s="53"/>
      <c r="J73" s="54"/>
      <c r="K73" s="54"/>
    </row>
    <row r="74" spans="1:11" s="18" customFormat="1" ht="11.25" x14ac:dyDescent="0.2">
      <c r="A74" s="35"/>
      <c r="B74" s="40"/>
      <c r="C74" s="29">
        <v>4790</v>
      </c>
      <c r="D74" s="44" t="s">
        <v>49</v>
      </c>
      <c r="E74" s="48">
        <v>3472851</v>
      </c>
      <c r="F74" s="48">
        <v>4000</v>
      </c>
      <c r="G74" s="48"/>
      <c r="H74" s="46">
        <f t="shared" si="14"/>
        <v>3476851</v>
      </c>
      <c r="I74" s="53"/>
      <c r="J74" s="54"/>
      <c r="K74" s="54"/>
    </row>
    <row r="75" spans="1:11" s="18" customFormat="1" ht="11.25" x14ac:dyDescent="0.2">
      <c r="A75" s="35"/>
      <c r="B75" s="40">
        <v>80134</v>
      </c>
      <c r="C75" s="29"/>
      <c r="D75" s="84" t="s">
        <v>57</v>
      </c>
      <c r="E75" s="81">
        <v>10370541</v>
      </c>
      <c r="F75" s="43">
        <f>SUM(F76)</f>
        <v>14000</v>
      </c>
      <c r="G75" s="43">
        <f>SUM(G76)</f>
        <v>0</v>
      </c>
      <c r="H75" s="42">
        <f t="shared" si="14"/>
        <v>10384541</v>
      </c>
      <c r="I75" s="53"/>
      <c r="J75" s="54"/>
      <c r="K75" s="54"/>
    </row>
    <row r="76" spans="1:11" s="18" customFormat="1" ht="11.25" x14ac:dyDescent="0.2">
      <c r="A76" s="35"/>
      <c r="B76" s="40"/>
      <c r="C76" s="29"/>
      <c r="D76" s="111" t="s">
        <v>48</v>
      </c>
      <c r="E76" s="113">
        <v>10357981</v>
      </c>
      <c r="F76" s="113">
        <f>SUM(F77:F78)</f>
        <v>14000</v>
      </c>
      <c r="G76" s="113">
        <f>SUM(G77:G78)</f>
        <v>0</v>
      </c>
      <c r="H76" s="109">
        <f>SUM(E76+F76-G76)</f>
        <v>10371981</v>
      </c>
      <c r="I76" s="53"/>
      <c r="J76" s="54"/>
      <c r="K76" s="54"/>
    </row>
    <row r="77" spans="1:11" s="18" customFormat="1" ht="11.25" x14ac:dyDescent="0.2">
      <c r="A77" s="35"/>
      <c r="B77" s="40"/>
      <c r="C77" s="29">
        <v>4010</v>
      </c>
      <c r="D77" s="44" t="s">
        <v>40</v>
      </c>
      <c r="E77" s="48">
        <v>597195</v>
      </c>
      <c r="F77" s="48">
        <v>2000</v>
      </c>
      <c r="G77" s="48"/>
      <c r="H77" s="46">
        <f t="shared" si="14"/>
        <v>599195</v>
      </c>
      <c r="I77" s="53"/>
      <c r="J77" s="54"/>
      <c r="K77" s="54"/>
    </row>
    <row r="78" spans="1:11" s="18" customFormat="1" ht="11.25" x14ac:dyDescent="0.2">
      <c r="A78" s="35"/>
      <c r="B78" s="40"/>
      <c r="C78" s="29">
        <v>4790</v>
      </c>
      <c r="D78" s="44" t="s">
        <v>49</v>
      </c>
      <c r="E78" s="48">
        <v>6681890</v>
      </c>
      <c r="F78" s="48">
        <v>12000</v>
      </c>
      <c r="G78" s="48"/>
      <c r="H78" s="46">
        <f t="shared" si="14"/>
        <v>6693890</v>
      </c>
      <c r="I78" s="53"/>
      <c r="J78" s="54"/>
      <c r="K78" s="54"/>
    </row>
    <row r="79" spans="1:11" s="18" customFormat="1" ht="11.25" x14ac:dyDescent="0.2">
      <c r="A79" s="35"/>
      <c r="B79" s="40">
        <v>80140</v>
      </c>
      <c r="C79" s="64"/>
      <c r="D79" s="85" t="s">
        <v>58</v>
      </c>
      <c r="E79" s="69"/>
      <c r="F79" s="86"/>
      <c r="G79" s="86"/>
      <c r="H79" s="69"/>
      <c r="I79" s="53"/>
      <c r="J79" s="54"/>
      <c r="K79" s="54"/>
    </row>
    <row r="80" spans="1:11" s="18" customFormat="1" ht="11.25" x14ac:dyDescent="0.2">
      <c r="A80" s="35"/>
      <c r="B80" s="40"/>
      <c r="C80" s="30"/>
      <c r="D80" s="41" t="s">
        <v>59</v>
      </c>
      <c r="E80" s="42">
        <v>3851577</v>
      </c>
      <c r="F80" s="43">
        <f>SUM(F81)</f>
        <v>4000</v>
      </c>
      <c r="G80" s="43">
        <f>SUM(G81)</f>
        <v>0</v>
      </c>
      <c r="H80" s="42">
        <f t="shared" ref="H80" si="15">SUM(E80+F80-G80)</f>
        <v>3855577</v>
      </c>
      <c r="I80" s="53"/>
      <c r="J80" s="54"/>
      <c r="K80" s="54"/>
    </row>
    <row r="81" spans="1:11" s="18" customFormat="1" ht="11.25" x14ac:dyDescent="0.2">
      <c r="A81" s="35"/>
      <c r="B81" s="40"/>
      <c r="C81" s="30"/>
      <c r="D81" s="111" t="s">
        <v>48</v>
      </c>
      <c r="E81" s="112">
        <v>3851577</v>
      </c>
      <c r="F81" s="112">
        <f>SUM(F82:F82)</f>
        <v>4000</v>
      </c>
      <c r="G81" s="112">
        <f>SUM(G82:G82)</f>
        <v>0</v>
      </c>
      <c r="H81" s="109">
        <f>SUM(E81+F81-G81)</f>
        <v>3855577</v>
      </c>
      <c r="I81" s="53"/>
      <c r="J81" s="54"/>
      <c r="K81" s="54"/>
    </row>
    <row r="82" spans="1:11" s="18" customFormat="1" ht="11.25" x14ac:dyDescent="0.2">
      <c r="A82" s="35"/>
      <c r="B82" s="40"/>
      <c r="C82" s="29">
        <v>4790</v>
      </c>
      <c r="D82" s="44" t="s">
        <v>49</v>
      </c>
      <c r="E82" s="48">
        <v>1628237</v>
      </c>
      <c r="F82" s="48">
        <v>4000</v>
      </c>
      <c r="G82" s="48"/>
      <c r="H82" s="46">
        <f t="shared" ref="H82:H83" si="16">SUM(E82+F82-G82)</f>
        <v>1632237</v>
      </c>
      <c r="I82" s="53"/>
      <c r="J82" s="54"/>
      <c r="K82" s="54"/>
    </row>
    <row r="83" spans="1:11" s="18" customFormat="1" ht="11.25" x14ac:dyDescent="0.2">
      <c r="A83" s="35"/>
      <c r="B83" s="63">
        <v>80148</v>
      </c>
      <c r="C83" s="87"/>
      <c r="D83" s="88" t="s">
        <v>60</v>
      </c>
      <c r="E83" s="42">
        <v>4281289</v>
      </c>
      <c r="F83" s="43">
        <f>SUM(F84)</f>
        <v>4000</v>
      </c>
      <c r="G83" s="43">
        <f>SUM(G84)</f>
        <v>0</v>
      </c>
      <c r="H83" s="42">
        <f t="shared" si="16"/>
        <v>4285289</v>
      </c>
      <c r="I83" s="53"/>
      <c r="J83" s="54"/>
      <c r="K83" s="54"/>
    </row>
    <row r="84" spans="1:11" s="18" customFormat="1" ht="11.25" x14ac:dyDescent="0.2">
      <c r="A84" s="35"/>
      <c r="B84" s="40"/>
      <c r="C84" s="30"/>
      <c r="D84" s="111" t="s">
        <v>48</v>
      </c>
      <c r="E84" s="112">
        <v>4268789</v>
      </c>
      <c r="F84" s="112">
        <f>SUM(F85:F85)</f>
        <v>4000</v>
      </c>
      <c r="G84" s="112">
        <f>SUM(G85:G85)</f>
        <v>0</v>
      </c>
      <c r="H84" s="109">
        <f>SUM(E84+F84-G84)</f>
        <v>4272789</v>
      </c>
      <c r="I84" s="53"/>
      <c r="J84" s="54"/>
      <c r="K84" s="54"/>
    </row>
    <row r="85" spans="1:11" s="18" customFormat="1" ht="11.25" x14ac:dyDescent="0.2">
      <c r="A85" s="35"/>
      <c r="B85" s="40"/>
      <c r="C85" s="29">
        <v>4010</v>
      </c>
      <c r="D85" s="44" t="s">
        <v>40</v>
      </c>
      <c r="E85" s="48">
        <v>2986400</v>
      </c>
      <c r="F85" s="48">
        <v>4000</v>
      </c>
      <c r="G85" s="48"/>
      <c r="H85" s="46">
        <f t="shared" ref="H85:H91" si="17">SUM(E85+F85-G85)</f>
        <v>2990400</v>
      </c>
      <c r="I85" s="53"/>
      <c r="J85" s="54"/>
      <c r="K85" s="54"/>
    </row>
    <row r="86" spans="1:11" s="18" customFormat="1" ht="48" customHeight="1" x14ac:dyDescent="0.2">
      <c r="A86" s="35"/>
      <c r="B86" s="89">
        <v>80149</v>
      </c>
      <c r="C86" s="29"/>
      <c r="D86" s="90" t="s">
        <v>61</v>
      </c>
      <c r="E86" s="81">
        <v>5469746.6799999997</v>
      </c>
      <c r="F86" s="43">
        <f>SUM(F87)</f>
        <v>4000</v>
      </c>
      <c r="G86" s="43">
        <f>SUM(G87)</f>
        <v>0</v>
      </c>
      <c r="H86" s="42">
        <f t="shared" si="17"/>
        <v>5473746.6799999997</v>
      </c>
      <c r="I86" s="53"/>
      <c r="J86" s="54"/>
      <c r="K86" s="54"/>
    </row>
    <row r="87" spans="1:11" s="18" customFormat="1" ht="11.25" x14ac:dyDescent="0.2">
      <c r="A87" s="35"/>
      <c r="B87" s="89"/>
      <c r="C87" s="29"/>
      <c r="D87" s="111" t="s">
        <v>48</v>
      </c>
      <c r="E87" s="109">
        <v>2804696</v>
      </c>
      <c r="F87" s="109">
        <f>SUM(F88:F88)</f>
        <v>4000</v>
      </c>
      <c r="G87" s="109">
        <f>SUM(G88:G88)</f>
        <v>0</v>
      </c>
      <c r="H87" s="109">
        <f>SUM(E87+F87-G87)</f>
        <v>2808696</v>
      </c>
      <c r="I87" s="53"/>
      <c r="J87" s="54"/>
      <c r="K87" s="54"/>
    </row>
    <row r="88" spans="1:11" s="18" customFormat="1" ht="11.25" x14ac:dyDescent="0.2">
      <c r="A88" s="35"/>
      <c r="B88" s="40"/>
      <c r="C88" s="29">
        <v>4790</v>
      </c>
      <c r="D88" s="44" t="s">
        <v>49</v>
      </c>
      <c r="E88" s="48">
        <v>1987743</v>
      </c>
      <c r="F88" s="48">
        <v>4000</v>
      </c>
      <c r="G88" s="48"/>
      <c r="H88" s="46">
        <f t="shared" si="17"/>
        <v>1991743</v>
      </c>
      <c r="I88" s="53"/>
      <c r="J88" s="54"/>
      <c r="K88" s="54"/>
    </row>
    <row r="89" spans="1:11" s="18" customFormat="1" ht="33.75" x14ac:dyDescent="0.2">
      <c r="A89" s="35"/>
      <c r="B89" s="89">
        <v>80150</v>
      </c>
      <c r="C89" s="29"/>
      <c r="D89" s="91" t="s">
        <v>62</v>
      </c>
      <c r="E89" s="81">
        <v>10393151.800000001</v>
      </c>
      <c r="F89" s="43">
        <f>SUM(F90)</f>
        <v>8000</v>
      </c>
      <c r="G89" s="43">
        <f>SUM(G90)</f>
        <v>0</v>
      </c>
      <c r="H89" s="42">
        <f t="shared" si="17"/>
        <v>10401151.800000001</v>
      </c>
      <c r="I89" s="53"/>
      <c r="J89" s="54"/>
      <c r="K89" s="54"/>
    </row>
    <row r="90" spans="1:11" s="18" customFormat="1" ht="11.25" x14ac:dyDescent="0.2">
      <c r="A90" s="35"/>
      <c r="B90" s="89"/>
      <c r="C90" s="29"/>
      <c r="D90" s="111" t="s">
        <v>48</v>
      </c>
      <c r="E90" s="113">
        <v>9843628.8000000007</v>
      </c>
      <c r="F90" s="113">
        <f>SUM(F91:F91)</f>
        <v>8000</v>
      </c>
      <c r="G90" s="113">
        <f>SUM(G91:G91)</f>
        <v>0</v>
      </c>
      <c r="H90" s="109">
        <f>SUM(E90+F90-G90)</f>
        <v>9851628.8000000007</v>
      </c>
      <c r="I90" s="53"/>
      <c r="J90" s="54"/>
      <c r="K90" s="54"/>
    </row>
    <row r="91" spans="1:11" s="18" customFormat="1" ht="11.25" x14ac:dyDescent="0.2">
      <c r="A91" s="35"/>
      <c r="B91" s="40"/>
      <c r="C91" s="29">
        <v>4790</v>
      </c>
      <c r="D91" s="44" t="s">
        <v>49</v>
      </c>
      <c r="E91" s="48">
        <v>7092695</v>
      </c>
      <c r="F91" s="48">
        <v>8000</v>
      </c>
      <c r="G91" s="48"/>
      <c r="H91" s="46">
        <f t="shared" si="17"/>
        <v>7100695</v>
      </c>
      <c r="I91" s="53"/>
      <c r="J91" s="54"/>
      <c r="K91" s="54"/>
    </row>
    <row r="92" spans="1:11" s="18" customFormat="1" ht="91.5" customHeight="1" x14ac:dyDescent="0.2">
      <c r="A92" s="35"/>
      <c r="B92" s="89">
        <v>80152</v>
      </c>
      <c r="C92" s="29"/>
      <c r="D92" s="90" t="s">
        <v>63</v>
      </c>
      <c r="E92" s="81">
        <v>4322155</v>
      </c>
      <c r="F92" s="43">
        <f>SUM(F93)</f>
        <v>4000</v>
      </c>
      <c r="G92" s="81">
        <f>SUM(G94:G94)</f>
        <v>0</v>
      </c>
      <c r="H92" s="81">
        <f>SUM(E92+F92-G92)</f>
        <v>4326155</v>
      </c>
      <c r="I92" s="53"/>
      <c r="J92" s="54"/>
      <c r="K92" s="54"/>
    </row>
    <row r="93" spans="1:11" s="18" customFormat="1" ht="11.25" x14ac:dyDescent="0.2">
      <c r="A93" s="35"/>
      <c r="B93" s="89"/>
      <c r="C93" s="29"/>
      <c r="D93" s="111" t="s">
        <v>48</v>
      </c>
      <c r="E93" s="113">
        <v>3478207</v>
      </c>
      <c r="F93" s="113">
        <f>SUM(F94:F94)</f>
        <v>4000</v>
      </c>
      <c r="G93" s="113"/>
      <c r="H93" s="109">
        <f>SUM(E93+F93-G93)</f>
        <v>3482207</v>
      </c>
      <c r="I93" s="53"/>
      <c r="J93" s="54"/>
      <c r="K93" s="54"/>
    </row>
    <row r="94" spans="1:11" s="18" customFormat="1" ht="11.25" x14ac:dyDescent="0.2">
      <c r="A94" s="35"/>
      <c r="B94" s="40"/>
      <c r="C94" s="29">
        <v>4790</v>
      </c>
      <c r="D94" s="44" t="s">
        <v>49</v>
      </c>
      <c r="E94" s="48">
        <v>2552758</v>
      </c>
      <c r="F94" s="48">
        <v>4000</v>
      </c>
      <c r="G94" s="48"/>
      <c r="H94" s="46">
        <f t="shared" ref="H94" si="18">SUM(E94+F94-G94)</f>
        <v>2556758</v>
      </c>
      <c r="I94" s="53"/>
      <c r="J94" s="54"/>
      <c r="K94" s="54"/>
    </row>
    <row r="95" spans="1:11" s="18" customFormat="1" ht="11.25" x14ac:dyDescent="0.2">
      <c r="A95" s="20"/>
      <c r="B95" s="40">
        <v>80195</v>
      </c>
      <c r="C95" s="30"/>
      <c r="D95" s="41" t="s">
        <v>16</v>
      </c>
      <c r="E95" s="42">
        <v>21175996.260000002</v>
      </c>
      <c r="F95" s="43">
        <f>SUM(F96)</f>
        <v>0</v>
      </c>
      <c r="G95" s="43">
        <f>SUM(G96)</f>
        <v>440000</v>
      </c>
      <c r="H95" s="81">
        <f>SUM(E95+F95-G95)</f>
        <v>20735996.260000002</v>
      </c>
      <c r="I95" s="53"/>
      <c r="J95" s="54"/>
      <c r="K95" s="54"/>
    </row>
    <row r="96" spans="1:11" s="18" customFormat="1" ht="11.25" x14ac:dyDescent="0.2">
      <c r="A96" s="20"/>
      <c r="B96" s="40"/>
      <c r="C96" s="83"/>
      <c r="D96" s="111" t="s">
        <v>64</v>
      </c>
      <c r="E96" s="112">
        <v>1521487.07</v>
      </c>
      <c r="F96" s="112">
        <f>SUM(F97:F97)</f>
        <v>0</v>
      </c>
      <c r="G96" s="112">
        <f>SUM(G97:G97)</f>
        <v>440000</v>
      </c>
      <c r="H96" s="112">
        <f t="shared" ref="H96:H103" si="19">SUM(E96+F96-G96)</f>
        <v>1081487.07</v>
      </c>
      <c r="I96" s="53"/>
      <c r="J96" s="54"/>
      <c r="K96" s="54"/>
    </row>
    <row r="97" spans="1:11" s="18" customFormat="1" ht="11.25" x14ac:dyDescent="0.2">
      <c r="A97" s="25"/>
      <c r="B97" s="79"/>
      <c r="C97" s="92">
        <v>4010</v>
      </c>
      <c r="D97" s="93" t="s">
        <v>40</v>
      </c>
      <c r="E97" s="42">
        <v>500525</v>
      </c>
      <c r="F97" s="43"/>
      <c r="G97" s="42">
        <f>436000+4000</f>
        <v>440000</v>
      </c>
      <c r="H97" s="43">
        <f t="shared" si="19"/>
        <v>60525</v>
      </c>
      <c r="I97" s="53"/>
      <c r="J97" s="54"/>
      <c r="K97" s="54"/>
    </row>
    <row r="98" spans="1:11" s="18" customFormat="1" ht="12" customHeight="1" thickBot="1" x14ac:dyDescent="0.25">
      <c r="A98" s="35">
        <v>926</v>
      </c>
      <c r="B98" s="36"/>
      <c r="C98" s="37"/>
      <c r="D98" s="38" t="s">
        <v>65</v>
      </c>
      <c r="E98" s="34">
        <v>29356228</v>
      </c>
      <c r="F98" s="34">
        <f>SUM(F99)</f>
        <v>150000</v>
      </c>
      <c r="G98" s="34">
        <f>SUM(G99)</f>
        <v>150000</v>
      </c>
      <c r="H98" s="34">
        <f t="shared" si="19"/>
        <v>29356228</v>
      </c>
      <c r="I98" s="53"/>
      <c r="J98" s="54"/>
      <c r="K98" s="54"/>
    </row>
    <row r="99" spans="1:11" s="18" customFormat="1" ht="12" customHeight="1" thickTop="1" x14ac:dyDescent="0.2">
      <c r="A99" s="35"/>
      <c r="B99" s="29">
        <v>92604</v>
      </c>
      <c r="C99" s="94"/>
      <c r="D99" s="41" t="s">
        <v>66</v>
      </c>
      <c r="E99" s="42">
        <v>17147830.579999998</v>
      </c>
      <c r="F99" s="42">
        <f>SUM(F100)</f>
        <v>150000</v>
      </c>
      <c r="G99" s="42">
        <f>SUM(G100)</f>
        <v>150000</v>
      </c>
      <c r="H99" s="42">
        <f t="shared" si="19"/>
        <v>17147830.579999998</v>
      </c>
      <c r="I99" s="95"/>
      <c r="J99" s="54"/>
      <c r="K99" s="54"/>
    </row>
    <row r="100" spans="1:11" s="18" customFormat="1" ht="12.75" customHeight="1" x14ac:dyDescent="0.2">
      <c r="A100" s="35"/>
      <c r="B100" s="35"/>
      <c r="C100" s="37"/>
      <c r="D100" s="115" t="s">
        <v>67</v>
      </c>
      <c r="E100" s="112">
        <v>17091392.699999999</v>
      </c>
      <c r="F100" s="112">
        <f>SUM(F101:F102)</f>
        <v>150000</v>
      </c>
      <c r="G100" s="112">
        <f>SUM(G101:G102)</f>
        <v>150000</v>
      </c>
      <c r="H100" s="112">
        <f t="shared" si="19"/>
        <v>17091392.699999999</v>
      </c>
      <c r="I100" s="95"/>
      <c r="J100" s="54"/>
      <c r="K100" s="54"/>
    </row>
    <row r="101" spans="1:11" s="18" customFormat="1" ht="12" customHeight="1" x14ac:dyDescent="0.2">
      <c r="A101" s="35"/>
      <c r="B101" s="29"/>
      <c r="C101" s="64" t="s">
        <v>68</v>
      </c>
      <c r="D101" s="76" t="s">
        <v>69</v>
      </c>
      <c r="E101" s="47">
        <v>604909</v>
      </c>
      <c r="F101" s="47">
        <v>150000</v>
      </c>
      <c r="G101" s="47"/>
      <c r="H101" s="47">
        <f t="shared" si="19"/>
        <v>754909</v>
      </c>
      <c r="I101" s="95"/>
      <c r="J101" s="54"/>
      <c r="K101" s="54"/>
    </row>
    <row r="102" spans="1:11" s="18" customFormat="1" ht="12" customHeight="1" x14ac:dyDescent="0.2">
      <c r="A102" s="35"/>
      <c r="B102" s="29"/>
      <c r="C102" s="29">
        <v>4270</v>
      </c>
      <c r="D102" s="44" t="s">
        <v>70</v>
      </c>
      <c r="E102" s="47">
        <v>800000</v>
      </c>
      <c r="F102" s="47"/>
      <c r="G102" s="47">
        <v>150000</v>
      </c>
      <c r="H102" s="47">
        <f t="shared" si="19"/>
        <v>650000</v>
      </c>
      <c r="I102" s="95"/>
      <c r="J102" s="54"/>
      <c r="K102" s="54"/>
    </row>
    <row r="103" spans="1:11" s="18" customFormat="1" ht="21.75" customHeight="1" thickBot="1" x14ac:dyDescent="0.25">
      <c r="A103" s="29"/>
      <c r="B103" s="40"/>
      <c r="C103" s="30"/>
      <c r="D103" s="33" t="s">
        <v>71</v>
      </c>
      <c r="E103" s="34">
        <v>47996786.170000002</v>
      </c>
      <c r="F103" s="34">
        <f>SUM(F105,F117)</f>
        <v>400939</v>
      </c>
      <c r="G103" s="34">
        <f>SUM(G105,G117)</f>
        <v>7512</v>
      </c>
      <c r="H103" s="34">
        <f t="shared" si="19"/>
        <v>48390213.170000002</v>
      </c>
      <c r="I103" s="53"/>
      <c r="J103" s="54"/>
      <c r="K103" s="54"/>
    </row>
    <row r="104" spans="1:11" s="18" customFormat="1" ht="20.25" customHeight="1" thickTop="1" x14ac:dyDescent="0.2">
      <c r="A104" s="60">
        <v>751</v>
      </c>
      <c r="B104" s="60"/>
      <c r="C104" s="61"/>
      <c r="D104" s="62" t="s">
        <v>20</v>
      </c>
      <c r="E104" s="46"/>
      <c r="F104" s="46"/>
      <c r="G104" s="47"/>
      <c r="H104" s="46"/>
      <c r="I104" s="95"/>
      <c r="J104" s="54"/>
      <c r="K104" s="54"/>
    </row>
    <row r="105" spans="1:11" s="18" customFormat="1" ht="12" customHeight="1" thickBot="1" x14ac:dyDescent="0.25">
      <c r="A105" s="60"/>
      <c r="B105" s="60"/>
      <c r="C105" s="61"/>
      <c r="D105" s="62" t="s">
        <v>21</v>
      </c>
      <c r="E105" s="34">
        <v>227507</v>
      </c>
      <c r="F105" s="39">
        <f>SUM(F106)</f>
        <v>387312</v>
      </c>
      <c r="G105" s="39">
        <f>SUM(G106)</f>
        <v>7512</v>
      </c>
      <c r="H105" s="39">
        <f>SUM(E105+F105-G105)</f>
        <v>607307</v>
      </c>
      <c r="I105" s="95"/>
      <c r="J105" s="54"/>
      <c r="K105" s="54"/>
    </row>
    <row r="106" spans="1:11" s="18" customFormat="1" ht="12" customHeight="1" thickTop="1" x14ac:dyDescent="0.2">
      <c r="A106" s="60"/>
      <c r="B106" s="63">
        <v>75108</v>
      </c>
      <c r="C106" s="64"/>
      <c r="D106" s="65" t="s">
        <v>22</v>
      </c>
      <c r="E106" s="42">
        <v>207953</v>
      </c>
      <c r="F106" s="43">
        <f t="shared" ref="F106:G106" si="20">SUM(F107)</f>
        <v>387312</v>
      </c>
      <c r="G106" s="43">
        <f t="shared" si="20"/>
        <v>7512</v>
      </c>
      <c r="H106" s="42">
        <f t="shared" ref="H106:H117" si="21">SUM(E106+F106-G106)</f>
        <v>587753</v>
      </c>
      <c r="I106" s="53"/>
      <c r="J106" s="54"/>
      <c r="K106" s="54"/>
    </row>
    <row r="107" spans="1:11" s="18" customFormat="1" ht="12" customHeight="1" x14ac:dyDescent="0.2">
      <c r="A107" s="59"/>
      <c r="B107" s="40"/>
      <c r="C107" s="64"/>
      <c r="D107" s="116" t="s">
        <v>72</v>
      </c>
      <c r="E107" s="109">
        <v>207953</v>
      </c>
      <c r="F107" s="110">
        <f>SUM(F108:F116)</f>
        <v>387312</v>
      </c>
      <c r="G107" s="110">
        <f>SUM(G108:G116)</f>
        <v>7512</v>
      </c>
      <c r="H107" s="109">
        <f t="shared" si="21"/>
        <v>587753</v>
      </c>
      <c r="I107" s="95"/>
      <c r="J107" s="54"/>
      <c r="K107" s="54"/>
    </row>
    <row r="108" spans="1:11" s="18" customFormat="1" ht="12" customHeight="1" x14ac:dyDescent="0.2">
      <c r="A108" s="59"/>
      <c r="B108" s="36"/>
      <c r="C108" s="96">
        <v>3030</v>
      </c>
      <c r="D108" s="76" t="s">
        <v>73</v>
      </c>
      <c r="E108" s="45">
        <v>3400</v>
      </c>
      <c r="F108" s="46">
        <v>379800</v>
      </c>
      <c r="G108" s="46"/>
      <c r="H108" s="45">
        <f t="shared" si="21"/>
        <v>383200</v>
      </c>
      <c r="I108" s="95"/>
      <c r="J108" s="54"/>
      <c r="K108" s="54"/>
    </row>
    <row r="109" spans="1:11" s="18" customFormat="1" ht="12" customHeight="1" x14ac:dyDescent="0.2">
      <c r="A109" s="36"/>
      <c r="B109" s="29"/>
      <c r="C109" s="96">
        <v>4010</v>
      </c>
      <c r="D109" s="76" t="s">
        <v>40</v>
      </c>
      <c r="E109" s="45">
        <v>86850</v>
      </c>
      <c r="F109" s="48">
        <v>6250</v>
      </c>
      <c r="G109" s="48"/>
      <c r="H109" s="45">
        <f t="shared" si="21"/>
        <v>93100</v>
      </c>
      <c r="I109" s="95"/>
      <c r="J109" s="54"/>
      <c r="K109" s="54"/>
    </row>
    <row r="110" spans="1:11" s="18" customFormat="1" ht="12" customHeight="1" x14ac:dyDescent="0.2">
      <c r="A110" s="36"/>
      <c r="B110" s="29"/>
      <c r="C110" s="96">
        <v>4110</v>
      </c>
      <c r="D110" s="76" t="s">
        <v>42</v>
      </c>
      <c r="E110" s="45">
        <v>15000</v>
      </c>
      <c r="F110" s="48">
        <v>1010</v>
      </c>
      <c r="G110" s="48"/>
      <c r="H110" s="45">
        <f t="shared" si="21"/>
        <v>16010</v>
      </c>
      <c r="I110" s="95"/>
      <c r="J110" s="54"/>
      <c r="K110" s="54"/>
    </row>
    <row r="111" spans="1:11" s="18" customFormat="1" ht="12" customHeight="1" x14ac:dyDescent="0.2">
      <c r="A111" s="36"/>
      <c r="B111" s="29"/>
      <c r="C111" s="29">
        <v>4120</v>
      </c>
      <c r="D111" s="44" t="s">
        <v>74</v>
      </c>
      <c r="E111" s="45">
        <v>2130</v>
      </c>
      <c r="F111" s="48">
        <v>152</v>
      </c>
      <c r="G111" s="48"/>
      <c r="H111" s="45">
        <f t="shared" si="21"/>
        <v>2282</v>
      </c>
      <c r="I111" s="95"/>
      <c r="J111" s="54"/>
      <c r="K111" s="54"/>
    </row>
    <row r="112" spans="1:11" s="18" customFormat="1" ht="12" customHeight="1" x14ac:dyDescent="0.2">
      <c r="A112" s="36"/>
      <c r="B112" s="29"/>
      <c r="C112" s="96">
        <v>4170</v>
      </c>
      <c r="D112" s="76" t="s">
        <v>75</v>
      </c>
      <c r="E112" s="45">
        <v>20800</v>
      </c>
      <c r="F112" s="48"/>
      <c r="G112" s="48">
        <v>100</v>
      </c>
      <c r="H112" s="45">
        <f t="shared" si="21"/>
        <v>20700</v>
      </c>
      <c r="I112" s="95"/>
      <c r="J112" s="54"/>
      <c r="K112" s="54"/>
    </row>
    <row r="113" spans="1:11" s="18" customFormat="1" ht="12" customHeight="1" x14ac:dyDescent="0.2">
      <c r="A113" s="36"/>
      <c r="B113" s="29"/>
      <c r="C113" s="64" t="s">
        <v>68</v>
      </c>
      <c r="D113" s="76" t="s">
        <v>69</v>
      </c>
      <c r="E113" s="45">
        <v>62073</v>
      </c>
      <c r="F113" s="48"/>
      <c r="G113" s="48">
        <v>4712</v>
      </c>
      <c r="H113" s="45">
        <f t="shared" si="21"/>
        <v>57361</v>
      </c>
      <c r="I113" s="95"/>
      <c r="J113" s="54"/>
      <c r="K113" s="54"/>
    </row>
    <row r="114" spans="1:11" s="18" customFormat="1" ht="12" customHeight="1" x14ac:dyDescent="0.2">
      <c r="A114" s="36"/>
      <c r="B114" s="29"/>
      <c r="C114" s="64">
        <v>4220</v>
      </c>
      <c r="D114" s="76" t="s">
        <v>76</v>
      </c>
      <c r="E114" s="45">
        <v>6500</v>
      </c>
      <c r="F114" s="48"/>
      <c r="G114" s="48">
        <v>500</v>
      </c>
      <c r="H114" s="45">
        <f t="shared" si="21"/>
        <v>6000</v>
      </c>
      <c r="I114" s="95"/>
      <c r="J114" s="54"/>
      <c r="K114" s="54"/>
    </row>
    <row r="115" spans="1:11" s="18" customFormat="1" ht="12" customHeight="1" x14ac:dyDescent="0.2">
      <c r="A115" s="36"/>
      <c r="B115" s="29"/>
      <c r="C115" s="96">
        <v>4300</v>
      </c>
      <c r="D115" s="76" t="s">
        <v>17</v>
      </c>
      <c r="E115" s="45">
        <v>10000</v>
      </c>
      <c r="F115" s="48"/>
      <c r="G115" s="48">
        <v>2200</v>
      </c>
      <c r="H115" s="45">
        <f t="shared" si="21"/>
        <v>7800</v>
      </c>
      <c r="I115" s="95"/>
      <c r="J115" s="54"/>
      <c r="K115" s="54"/>
    </row>
    <row r="116" spans="1:11" s="18" customFormat="1" ht="12" customHeight="1" x14ac:dyDescent="0.2">
      <c r="A116" s="36"/>
      <c r="B116" s="29"/>
      <c r="C116" s="29">
        <v>4710</v>
      </c>
      <c r="D116" s="76" t="s">
        <v>45</v>
      </c>
      <c r="E116" s="45">
        <v>1200</v>
      </c>
      <c r="F116" s="48">
        <v>100</v>
      </c>
      <c r="G116" s="48"/>
      <c r="H116" s="45">
        <f t="shared" si="21"/>
        <v>1300</v>
      </c>
      <c r="I116" s="95"/>
      <c r="J116" s="54"/>
      <c r="K116" s="54"/>
    </row>
    <row r="117" spans="1:11" s="18" customFormat="1" ht="12" customHeight="1" thickBot="1" x14ac:dyDescent="0.25">
      <c r="A117" s="36">
        <v>855</v>
      </c>
      <c r="B117" s="36"/>
      <c r="C117" s="37"/>
      <c r="D117" s="38" t="s">
        <v>26</v>
      </c>
      <c r="E117" s="39">
        <v>38044513</v>
      </c>
      <c r="F117" s="34">
        <f>SUM(F120,F145,F152)</f>
        <v>13627</v>
      </c>
      <c r="G117" s="34">
        <f>SUM(G120,G145,G152)</f>
        <v>0</v>
      </c>
      <c r="H117" s="34">
        <f t="shared" si="21"/>
        <v>38058140</v>
      </c>
      <c r="I117" s="95"/>
      <c r="J117" s="54"/>
      <c r="K117" s="54"/>
    </row>
    <row r="118" spans="1:11" s="18" customFormat="1" ht="12" customHeight="1" thickTop="1" x14ac:dyDescent="0.2">
      <c r="A118" s="36"/>
      <c r="B118" s="40">
        <v>85513</v>
      </c>
      <c r="C118" s="30"/>
      <c r="D118" s="63" t="s">
        <v>27</v>
      </c>
      <c r="E118" s="47"/>
      <c r="F118" s="47"/>
      <c r="G118" s="47"/>
      <c r="H118" s="47"/>
      <c r="I118" s="95"/>
      <c r="J118" s="54"/>
      <c r="K118" s="54"/>
    </row>
    <row r="119" spans="1:11" s="18" customFormat="1" ht="12" customHeight="1" x14ac:dyDescent="0.2">
      <c r="A119" s="36"/>
      <c r="B119" s="59"/>
      <c r="C119" s="30"/>
      <c r="D119" s="68" t="s">
        <v>28</v>
      </c>
      <c r="E119" s="47"/>
      <c r="F119" s="47"/>
      <c r="G119" s="47"/>
      <c r="H119" s="47"/>
      <c r="I119" s="95"/>
      <c r="J119" s="54"/>
      <c r="K119" s="54"/>
    </row>
    <row r="120" spans="1:11" s="18" customFormat="1" ht="12" customHeight="1" x14ac:dyDescent="0.2">
      <c r="A120" s="36"/>
      <c r="B120" s="40"/>
      <c r="C120" s="30"/>
      <c r="D120" s="41" t="s">
        <v>77</v>
      </c>
      <c r="E120" s="42">
        <v>442407</v>
      </c>
      <c r="F120" s="43">
        <f t="shared" ref="F120:G120" si="22">SUM(F121)</f>
        <v>13627</v>
      </c>
      <c r="G120" s="43">
        <f t="shared" si="22"/>
        <v>0</v>
      </c>
      <c r="H120" s="42">
        <f t="shared" ref="H120:H132" si="23">SUM(E120+F120-G120)</f>
        <v>456034</v>
      </c>
      <c r="I120" s="95"/>
      <c r="J120" s="54"/>
      <c r="K120" s="54"/>
    </row>
    <row r="121" spans="1:11" s="18" customFormat="1" ht="12" customHeight="1" x14ac:dyDescent="0.2">
      <c r="A121" s="36"/>
      <c r="B121" s="40"/>
      <c r="C121" s="30"/>
      <c r="D121" s="111" t="s">
        <v>78</v>
      </c>
      <c r="E121" s="109">
        <v>442407</v>
      </c>
      <c r="F121" s="110">
        <f>SUM(F122)</f>
        <v>13627</v>
      </c>
      <c r="G121" s="110">
        <f>SUM(G122)</f>
        <v>0</v>
      </c>
      <c r="H121" s="109">
        <f t="shared" si="23"/>
        <v>456034</v>
      </c>
      <c r="I121" s="95"/>
      <c r="J121" s="54"/>
      <c r="K121" s="54"/>
    </row>
    <row r="122" spans="1:11" s="18" customFormat="1" ht="12" customHeight="1" x14ac:dyDescent="0.2">
      <c r="A122" s="36"/>
      <c r="B122" s="36"/>
      <c r="C122" s="29">
        <v>4130</v>
      </c>
      <c r="D122" s="44" t="s">
        <v>79</v>
      </c>
      <c r="E122" s="45">
        <v>442407</v>
      </c>
      <c r="F122" s="47">
        <v>13627</v>
      </c>
      <c r="G122" s="47"/>
      <c r="H122" s="45">
        <f t="shared" si="23"/>
        <v>456034</v>
      </c>
      <c r="I122" s="95"/>
      <c r="J122" s="54"/>
      <c r="K122" s="54"/>
    </row>
    <row r="123" spans="1:11" s="18" customFormat="1" ht="20.25" customHeight="1" thickBot="1" x14ac:dyDescent="0.25">
      <c r="A123" s="97"/>
      <c r="B123" s="40"/>
      <c r="C123" s="29"/>
      <c r="D123" s="33" t="s">
        <v>80</v>
      </c>
      <c r="E123" s="34">
        <v>21563595.029999997</v>
      </c>
      <c r="F123" s="34">
        <f>SUM(F124,F131,F138)</f>
        <v>248366</v>
      </c>
      <c r="G123" s="34">
        <f>SUM(G124,G131,G138)</f>
        <v>55221</v>
      </c>
      <c r="H123" s="34">
        <f t="shared" si="23"/>
        <v>21756740.029999997</v>
      </c>
      <c r="I123" s="53"/>
      <c r="J123" s="54"/>
      <c r="K123" s="54"/>
    </row>
    <row r="124" spans="1:11" s="18" customFormat="1" ht="18" customHeight="1" thickTop="1" thickBot="1" x14ac:dyDescent="0.25">
      <c r="A124" s="36">
        <v>754</v>
      </c>
      <c r="B124" s="36"/>
      <c r="C124" s="37"/>
      <c r="D124" s="38" t="s">
        <v>81</v>
      </c>
      <c r="E124" s="34">
        <v>18329427.579999998</v>
      </c>
      <c r="F124" s="39">
        <f t="shared" ref="F124:G125" si="24">SUM(F125)</f>
        <v>193886</v>
      </c>
      <c r="G124" s="39">
        <f t="shared" si="24"/>
        <v>52741</v>
      </c>
      <c r="H124" s="34">
        <f t="shared" si="23"/>
        <v>18470572.579999998</v>
      </c>
      <c r="I124" s="95"/>
      <c r="J124" s="54"/>
      <c r="K124" s="54"/>
    </row>
    <row r="125" spans="1:11" s="18" customFormat="1" ht="12" customHeight="1" thickTop="1" x14ac:dyDescent="0.2">
      <c r="A125" s="98"/>
      <c r="B125" s="29">
        <v>75411</v>
      </c>
      <c r="C125" s="94"/>
      <c r="D125" s="99" t="s">
        <v>33</v>
      </c>
      <c r="E125" s="42">
        <v>18329427.579999998</v>
      </c>
      <c r="F125" s="43">
        <f t="shared" si="24"/>
        <v>193886</v>
      </c>
      <c r="G125" s="43">
        <f t="shared" si="24"/>
        <v>52741</v>
      </c>
      <c r="H125" s="42">
        <f t="shared" si="23"/>
        <v>18470572.579999998</v>
      </c>
      <c r="I125" s="95"/>
      <c r="J125" s="54"/>
      <c r="K125" s="54"/>
    </row>
    <row r="126" spans="1:11" s="18" customFormat="1" ht="12" customHeight="1" x14ac:dyDescent="0.2">
      <c r="A126" s="19"/>
      <c r="B126" s="94"/>
      <c r="C126" s="29"/>
      <c r="D126" s="117" t="s">
        <v>82</v>
      </c>
      <c r="E126" s="112">
        <v>18329427.579999998</v>
      </c>
      <c r="F126" s="112">
        <f>SUM(F127:F130)</f>
        <v>193886</v>
      </c>
      <c r="G126" s="112">
        <f>SUM(G127:G130)</f>
        <v>52741</v>
      </c>
      <c r="H126" s="109">
        <f t="shared" si="23"/>
        <v>18470572.579999998</v>
      </c>
      <c r="I126" s="95"/>
      <c r="J126" s="54"/>
      <c r="K126" s="54"/>
    </row>
    <row r="127" spans="1:11" s="18" customFormat="1" ht="22.5" customHeight="1" x14ac:dyDescent="0.2">
      <c r="A127" s="35"/>
      <c r="B127" s="40"/>
      <c r="C127" s="71">
        <v>3070</v>
      </c>
      <c r="D127" s="72" t="s">
        <v>83</v>
      </c>
      <c r="E127" s="45">
        <v>485186</v>
      </c>
      <c r="F127" s="45">
        <v>77389</v>
      </c>
      <c r="G127" s="45"/>
      <c r="H127" s="47">
        <f t="shared" si="23"/>
        <v>562575</v>
      </c>
      <c r="I127" s="95"/>
      <c r="J127" s="54"/>
      <c r="K127" s="54"/>
    </row>
    <row r="128" spans="1:11" s="18" customFormat="1" ht="12" customHeight="1" x14ac:dyDescent="0.2">
      <c r="A128" s="35"/>
      <c r="B128" s="40"/>
      <c r="C128" s="29">
        <v>4050</v>
      </c>
      <c r="D128" s="100" t="s">
        <v>84</v>
      </c>
      <c r="E128" s="45">
        <v>11683375</v>
      </c>
      <c r="F128" s="45">
        <v>7468</v>
      </c>
      <c r="G128" s="45">
        <v>52741</v>
      </c>
      <c r="H128" s="47">
        <f t="shared" si="23"/>
        <v>11638102</v>
      </c>
      <c r="I128" s="95"/>
      <c r="J128" s="54"/>
      <c r="K128" s="54"/>
    </row>
    <row r="129" spans="1:11" s="18" customFormat="1" ht="22.5" customHeight="1" x14ac:dyDescent="0.2">
      <c r="A129" s="35"/>
      <c r="B129" s="40"/>
      <c r="C129" s="71">
        <v>4060</v>
      </c>
      <c r="D129" s="101" t="s">
        <v>85</v>
      </c>
      <c r="E129" s="45">
        <v>588832</v>
      </c>
      <c r="F129" s="45">
        <v>52741</v>
      </c>
      <c r="G129" s="45"/>
      <c r="H129" s="47">
        <f t="shared" si="23"/>
        <v>641573</v>
      </c>
      <c r="I129" s="95"/>
      <c r="J129" s="54"/>
      <c r="K129" s="54"/>
    </row>
    <row r="130" spans="1:11" s="18" customFormat="1" ht="12" customHeight="1" x14ac:dyDescent="0.2">
      <c r="A130" s="35"/>
      <c r="B130" s="40"/>
      <c r="C130" s="64" t="s">
        <v>68</v>
      </c>
      <c r="D130" s="76" t="s">
        <v>69</v>
      </c>
      <c r="E130" s="45">
        <v>246516</v>
      </c>
      <c r="F130" s="45">
        <v>56288</v>
      </c>
      <c r="G130" s="45"/>
      <c r="H130" s="47">
        <f t="shared" si="23"/>
        <v>302804</v>
      </c>
      <c r="I130" s="95"/>
      <c r="J130" s="54"/>
      <c r="K130" s="54"/>
    </row>
    <row r="131" spans="1:11" s="18" customFormat="1" ht="12" customHeight="1" thickBot="1" x14ac:dyDescent="0.25">
      <c r="A131" s="35">
        <v>852</v>
      </c>
      <c r="B131" s="36"/>
      <c r="C131" s="37"/>
      <c r="D131" s="102" t="s">
        <v>35</v>
      </c>
      <c r="E131" s="34">
        <v>516936</v>
      </c>
      <c r="F131" s="34">
        <f t="shared" ref="F131:G132" si="25">SUM(F132)</f>
        <v>52000</v>
      </c>
      <c r="G131" s="34">
        <f t="shared" si="25"/>
        <v>0</v>
      </c>
      <c r="H131" s="34">
        <f t="shared" si="23"/>
        <v>568936</v>
      </c>
      <c r="I131" s="95"/>
      <c r="J131" s="54"/>
      <c r="K131" s="54"/>
    </row>
    <row r="132" spans="1:11" s="18" customFormat="1" ht="12" customHeight="1" thickTop="1" x14ac:dyDescent="0.2">
      <c r="A132" s="35"/>
      <c r="B132" s="40">
        <v>85205</v>
      </c>
      <c r="C132" s="30"/>
      <c r="D132" s="84" t="s">
        <v>36</v>
      </c>
      <c r="E132" s="81">
        <v>516936</v>
      </c>
      <c r="F132" s="43">
        <f t="shared" si="25"/>
        <v>52000</v>
      </c>
      <c r="G132" s="43">
        <f t="shared" si="25"/>
        <v>0</v>
      </c>
      <c r="H132" s="42">
        <f t="shared" si="23"/>
        <v>568936</v>
      </c>
      <c r="I132" s="95"/>
      <c r="J132" s="54"/>
      <c r="K132" s="54"/>
    </row>
    <row r="133" spans="1:11" s="18" customFormat="1" ht="24.75" customHeight="1" x14ac:dyDescent="0.2">
      <c r="A133" s="97"/>
      <c r="B133" s="40"/>
      <c r="C133" s="30"/>
      <c r="D133" s="118" t="s">
        <v>86</v>
      </c>
      <c r="E133" s="109">
        <v>484536</v>
      </c>
      <c r="F133" s="110">
        <f>SUM(F134:F137)</f>
        <v>52000</v>
      </c>
      <c r="G133" s="110">
        <f>SUM(G134:G137)</f>
        <v>0</v>
      </c>
      <c r="H133" s="109">
        <f>SUM(E133+F133-G133)</f>
        <v>536536</v>
      </c>
      <c r="I133" s="95"/>
      <c r="J133" s="54"/>
      <c r="K133" s="54"/>
    </row>
    <row r="134" spans="1:11" s="18" customFormat="1" ht="12" customHeight="1" x14ac:dyDescent="0.2">
      <c r="A134" s="97"/>
      <c r="B134" s="40"/>
      <c r="C134" s="29">
        <v>4170</v>
      </c>
      <c r="D134" s="44" t="s">
        <v>87</v>
      </c>
      <c r="E134" s="48">
        <v>176020</v>
      </c>
      <c r="F134" s="45">
        <v>7210</v>
      </c>
      <c r="G134" s="45"/>
      <c r="H134" s="48">
        <f t="shared" ref="H134:H144" si="26">SUM(E134+F134-G134)</f>
        <v>183230</v>
      </c>
      <c r="I134" s="95"/>
      <c r="J134" s="54"/>
      <c r="K134" s="54"/>
    </row>
    <row r="135" spans="1:11" s="18" customFormat="1" ht="12" customHeight="1" x14ac:dyDescent="0.2">
      <c r="A135" s="36"/>
      <c r="B135" s="36"/>
      <c r="C135" s="64" t="s">
        <v>68</v>
      </c>
      <c r="D135" s="76" t="s">
        <v>69</v>
      </c>
      <c r="E135" s="45">
        <v>14258</v>
      </c>
      <c r="F135" s="47">
        <v>27427</v>
      </c>
      <c r="G135" s="47"/>
      <c r="H135" s="48">
        <f t="shared" si="26"/>
        <v>41685</v>
      </c>
      <c r="I135" s="95"/>
      <c r="J135" s="54"/>
      <c r="K135" s="54"/>
    </row>
    <row r="136" spans="1:11" s="18" customFormat="1" ht="12" customHeight="1" x14ac:dyDescent="0.2">
      <c r="A136" s="36"/>
      <c r="B136" s="36"/>
      <c r="C136" s="29">
        <v>4270</v>
      </c>
      <c r="D136" s="44" t="s">
        <v>70</v>
      </c>
      <c r="E136" s="45">
        <v>550</v>
      </c>
      <c r="F136" s="47">
        <v>16000</v>
      </c>
      <c r="G136" s="47"/>
      <c r="H136" s="48">
        <f t="shared" si="26"/>
        <v>16550</v>
      </c>
      <c r="I136" s="95"/>
      <c r="J136" s="54"/>
      <c r="K136" s="54"/>
    </row>
    <row r="137" spans="1:11" s="18" customFormat="1" ht="12" customHeight="1" x14ac:dyDescent="0.2">
      <c r="A137" s="36"/>
      <c r="B137" s="36"/>
      <c r="C137" s="29">
        <v>4410</v>
      </c>
      <c r="D137" s="76" t="s">
        <v>88</v>
      </c>
      <c r="E137" s="45">
        <v>92</v>
      </c>
      <c r="F137" s="47">
        <v>1363</v>
      </c>
      <c r="G137" s="47"/>
      <c r="H137" s="48">
        <f t="shared" si="26"/>
        <v>1455</v>
      </c>
      <c r="I137" s="95"/>
      <c r="J137" s="54"/>
      <c r="K137" s="54"/>
    </row>
    <row r="138" spans="1:11" s="18" customFormat="1" ht="12" customHeight="1" thickBot="1" x14ac:dyDescent="0.25">
      <c r="A138" s="35">
        <v>853</v>
      </c>
      <c r="B138" s="36"/>
      <c r="C138" s="37"/>
      <c r="D138" s="38" t="s">
        <v>89</v>
      </c>
      <c r="E138" s="103">
        <v>538099</v>
      </c>
      <c r="F138" s="34">
        <f>SUM(F139)</f>
        <v>2480</v>
      </c>
      <c r="G138" s="34">
        <f>SUM(G139)</f>
        <v>2480</v>
      </c>
      <c r="H138" s="34">
        <f t="shared" si="26"/>
        <v>538099</v>
      </c>
      <c r="I138" s="95"/>
      <c r="J138" s="54"/>
      <c r="K138" s="54"/>
    </row>
    <row r="139" spans="1:11" s="18" customFormat="1" ht="12" customHeight="1" thickTop="1" x14ac:dyDescent="0.2">
      <c r="A139" s="35"/>
      <c r="B139" s="40">
        <v>85321</v>
      </c>
      <c r="C139" s="30"/>
      <c r="D139" s="41" t="s">
        <v>90</v>
      </c>
      <c r="E139" s="104">
        <v>508300</v>
      </c>
      <c r="F139" s="43">
        <f>SUM(F140)</f>
        <v>2480</v>
      </c>
      <c r="G139" s="43">
        <f>SUM(G140)</f>
        <v>2480</v>
      </c>
      <c r="H139" s="42">
        <f t="shared" si="26"/>
        <v>508300</v>
      </c>
      <c r="I139" s="95"/>
      <c r="J139" s="54"/>
      <c r="K139" s="54"/>
    </row>
    <row r="140" spans="1:11" s="18" customFormat="1" ht="12" customHeight="1" x14ac:dyDescent="0.2">
      <c r="A140" s="37"/>
      <c r="B140" s="40"/>
      <c r="C140" s="30"/>
      <c r="D140" s="119" t="s">
        <v>91</v>
      </c>
      <c r="E140" s="113">
        <v>266000</v>
      </c>
      <c r="F140" s="120">
        <f>SUM(F141:F144)</f>
        <v>2480</v>
      </c>
      <c r="G140" s="120">
        <f>SUM(G141:G144)</f>
        <v>2480</v>
      </c>
      <c r="H140" s="112">
        <f t="shared" si="26"/>
        <v>266000</v>
      </c>
      <c r="I140" s="95"/>
      <c r="J140" s="54"/>
      <c r="K140" s="54"/>
    </row>
    <row r="141" spans="1:11" s="18" customFormat="1" ht="12" customHeight="1" x14ac:dyDescent="0.2">
      <c r="A141" s="37"/>
      <c r="B141" s="36"/>
      <c r="C141" s="29">
        <v>4010</v>
      </c>
      <c r="D141" s="44" t="s">
        <v>40</v>
      </c>
      <c r="E141" s="45">
        <v>206610</v>
      </c>
      <c r="F141" s="45">
        <v>2350</v>
      </c>
      <c r="G141" s="45"/>
      <c r="H141" s="47">
        <f t="shared" si="26"/>
        <v>208960</v>
      </c>
      <c r="I141" s="95"/>
      <c r="J141" s="54"/>
      <c r="K141" s="54"/>
    </row>
    <row r="142" spans="1:11" s="18" customFormat="1" ht="12" customHeight="1" x14ac:dyDescent="0.2">
      <c r="A142" s="37"/>
      <c r="B142" s="36"/>
      <c r="C142" s="29">
        <v>4110</v>
      </c>
      <c r="D142" s="44" t="s">
        <v>42</v>
      </c>
      <c r="E142" s="45">
        <v>38219</v>
      </c>
      <c r="F142" s="45"/>
      <c r="G142" s="45">
        <v>550</v>
      </c>
      <c r="H142" s="47">
        <f t="shared" si="26"/>
        <v>37669</v>
      </c>
      <c r="I142" s="95"/>
      <c r="J142" s="54"/>
      <c r="K142" s="54"/>
    </row>
    <row r="143" spans="1:11" s="18" customFormat="1" ht="12" customHeight="1" x14ac:dyDescent="0.2">
      <c r="A143" s="37"/>
      <c r="B143" s="36"/>
      <c r="C143" s="29">
        <v>4120</v>
      </c>
      <c r="D143" s="44" t="s">
        <v>43</v>
      </c>
      <c r="E143" s="45">
        <v>5147</v>
      </c>
      <c r="F143" s="45"/>
      <c r="G143" s="45">
        <v>1930</v>
      </c>
      <c r="H143" s="47">
        <f t="shared" si="26"/>
        <v>3217</v>
      </c>
      <c r="I143" s="95"/>
      <c r="J143" s="54"/>
      <c r="K143" s="54"/>
    </row>
    <row r="144" spans="1:11" s="18" customFormat="1" ht="12" customHeight="1" x14ac:dyDescent="0.2">
      <c r="A144" s="37"/>
      <c r="B144" s="36"/>
      <c r="C144" s="29">
        <v>4710</v>
      </c>
      <c r="D144" s="76" t="s">
        <v>45</v>
      </c>
      <c r="E144" s="45">
        <v>300</v>
      </c>
      <c r="F144" s="45">
        <v>130</v>
      </c>
      <c r="G144" s="45"/>
      <c r="H144" s="47">
        <f t="shared" si="26"/>
        <v>430</v>
      </c>
      <c r="I144" s="95"/>
      <c r="J144" s="54"/>
      <c r="K144" s="54"/>
    </row>
    <row r="145" spans="1:11" s="18" customFormat="1" ht="4.5" customHeight="1" x14ac:dyDescent="0.2">
      <c r="A145" s="49"/>
      <c r="B145" s="105"/>
      <c r="C145" s="50"/>
      <c r="D145" s="51"/>
      <c r="E145" s="42"/>
      <c r="F145" s="42"/>
      <c r="G145" s="42"/>
      <c r="H145" s="42"/>
      <c r="I145" s="53"/>
      <c r="J145" s="54"/>
      <c r="K145" s="54"/>
    </row>
    <row r="146" spans="1:11" s="18" customFormat="1" ht="11.25" x14ac:dyDescent="0.2">
      <c r="A146" s="52"/>
      <c r="I146" s="53"/>
      <c r="J146" s="54"/>
      <c r="K146" s="54"/>
    </row>
    <row r="147" spans="1:11" x14ac:dyDescent="0.25">
      <c r="B147"/>
    </row>
  </sheetData>
  <pageMargins left="0.11811023622047245" right="7.874015748031496E-2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  <rowBreaks count="1" manualBreakCount="1">
    <brk id="9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B4CF5-1819-4610-9E06-0947C9D9EF4C}">
  <dimension ref="A1"/>
  <sheetViews>
    <sheetView workbookViewId="0">
      <selection activeCell="K32" sqref="K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</vt:lpstr>
      <vt:lpstr>Arkusz1</vt:lpstr>
      <vt:lpstr>Załącznik!Obszar_wydruku</vt:lpstr>
      <vt:lpstr>Załącznik!Tytuły_wydruku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387/2023 Prezydenta Miasta Włocławek z dn. 11 października 2023 r.</dc:title>
  <dc:creator>Beata Duszeńska</dc:creator>
  <cp:keywords>Załącznik do Zarządzenia Prezydenta Miasta Włocławek </cp:keywords>
  <cp:lastModifiedBy>Karolina Budziszewska</cp:lastModifiedBy>
  <cp:lastPrinted>2023-10-12T11:16:30Z</cp:lastPrinted>
  <dcterms:created xsi:type="dcterms:W3CDTF">2023-06-19T06:39:13Z</dcterms:created>
  <dcterms:modified xsi:type="dcterms:W3CDTF">2023-10-13T06:16:25Z</dcterms:modified>
</cp:coreProperties>
</file>